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D26EED9F-0CD8-43BF-A2E0-CED26F4B3576}" xr6:coauthVersionLast="46" xr6:coauthVersionMax="46" xr10:uidLastSave="{00000000-0000-0000-0000-000000000000}"/>
  <bookViews>
    <workbookView xWindow="-108" yWindow="-108" windowWidth="23256" windowHeight="12576" firstSheet="15" activeTab="22" xr2:uid="{00000000-000D-0000-FFFF-FFFF00000000}"/>
  </bookViews>
  <sheets>
    <sheet name="01.09.2025." sheetId="1" r:id="rId1"/>
    <sheet name="02.09.2025." sheetId="2" r:id="rId2"/>
    <sheet name="03.09.2025." sheetId="3" r:id="rId3"/>
    <sheet name="04.09.2025." sheetId="4" r:id="rId4"/>
    <sheet name="05.09.2025." sheetId="5" r:id="rId5"/>
    <sheet name="06.09.2025." sheetId="6" r:id="rId6"/>
    <sheet name="08.09.2025." sheetId="7" r:id="rId7"/>
    <sheet name="09.09.2025." sheetId="8" r:id="rId8"/>
    <sheet name="10.08.2025." sheetId="9" r:id="rId9"/>
    <sheet name="11.09.2025." sheetId="10" r:id="rId10"/>
    <sheet name="12.09.2025." sheetId="11" r:id="rId11"/>
    <sheet name="15.09.2025." sheetId="12" r:id="rId12"/>
    <sheet name="16.09.2025." sheetId="13" r:id="rId13"/>
    <sheet name="17.09.2025." sheetId="14" r:id="rId14"/>
    <sheet name="18.09.2025." sheetId="15" r:id="rId15"/>
    <sheet name="19.09.2025." sheetId="16" r:id="rId16"/>
    <sheet name="22.09.2025." sheetId="17" r:id="rId17"/>
    <sheet name="23.09.2025." sheetId="18" r:id="rId18"/>
    <sheet name="24.09.2025." sheetId="19" r:id="rId19"/>
    <sheet name="25.09.2025." sheetId="20" r:id="rId20"/>
    <sheet name="26.09.2025." sheetId="21" r:id="rId21"/>
    <sheet name="29.09.2025." sheetId="22" r:id="rId22"/>
    <sheet name="30.09.2025." sheetId="23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" i="23" l="1"/>
  <c r="C56" i="23"/>
  <c r="C61" i="23"/>
  <c r="C55" i="23"/>
  <c r="C51" i="23"/>
  <c r="C35" i="23"/>
  <c r="C26" i="23"/>
  <c r="C23" i="23"/>
  <c r="C11" i="23"/>
  <c r="C7" i="23"/>
  <c r="C7" i="22"/>
  <c r="C8" i="22"/>
  <c r="C39" i="21"/>
  <c r="C36" i="21"/>
  <c r="C31" i="21"/>
  <c r="C6" i="20"/>
  <c r="C7" i="20" s="1"/>
  <c r="C6" i="19"/>
  <c r="C7" i="19" s="1"/>
  <c r="C6" i="18"/>
  <c r="C7" i="18" s="1"/>
  <c r="C6" i="17"/>
  <c r="C7" i="17" s="1"/>
  <c r="C76" i="16"/>
  <c r="C71" i="16"/>
  <c r="C67" i="16"/>
  <c r="C63" i="16"/>
  <c r="C44" i="16"/>
  <c r="C35" i="16"/>
  <c r="C32" i="16"/>
  <c r="C20" i="16"/>
  <c r="C15" i="16"/>
  <c r="C7" i="15"/>
  <c r="C8" i="15" s="1"/>
  <c r="C7" i="14"/>
  <c r="C8" i="14" s="1"/>
  <c r="C14" i="13"/>
  <c r="C13" i="13"/>
  <c r="C9" i="13"/>
  <c r="C49" i="12"/>
  <c r="C47" i="12"/>
  <c r="C42" i="12"/>
  <c r="C48" i="12" s="1"/>
  <c r="C39" i="12"/>
  <c r="C36" i="12"/>
  <c r="C27" i="12"/>
  <c r="C24" i="12"/>
  <c r="C19" i="12"/>
  <c r="C74" i="11"/>
  <c r="C73" i="11"/>
  <c r="C31" i="11"/>
  <c r="C68" i="11"/>
  <c r="C69" i="11" s="1"/>
  <c r="C63" i="11"/>
  <c r="C59" i="11"/>
  <c r="C44" i="11"/>
  <c r="C36" i="11"/>
  <c r="C22" i="11"/>
  <c r="C18" i="11"/>
  <c r="C40" i="21" l="1"/>
  <c r="C72" i="16"/>
  <c r="C77" i="16" s="1"/>
  <c r="C15" i="13"/>
  <c r="C95" i="10"/>
  <c r="C94" i="10"/>
  <c r="C90" i="10"/>
  <c r="C86" i="10"/>
  <c r="C81" i="10"/>
  <c r="C78" i="10"/>
  <c r="C75" i="10"/>
  <c r="C71" i="10"/>
  <c r="C67" i="10"/>
  <c r="C63" i="10"/>
  <c r="C57" i="10"/>
  <c r="C26" i="10"/>
  <c r="C7" i="9"/>
  <c r="C8" i="9" s="1"/>
  <c r="C6" i="8"/>
  <c r="C7" i="8" s="1"/>
  <c r="C6" i="7"/>
  <c r="C7" i="7" s="1"/>
  <c r="C6" i="6"/>
  <c r="C7" i="6" s="1"/>
  <c r="C7" i="5"/>
  <c r="C8" i="5" s="1"/>
  <c r="C6" i="4"/>
  <c r="C7" i="4" s="1"/>
  <c r="C6" i="3"/>
  <c r="C7" i="3" s="1"/>
  <c r="C52" i="2"/>
  <c r="C49" i="2"/>
  <c r="C46" i="2"/>
  <c r="C43" i="2"/>
  <c r="C39" i="2"/>
  <c r="C35" i="2"/>
  <c r="C32" i="2"/>
  <c r="C29" i="2"/>
  <c r="C24" i="2"/>
  <c r="C53" i="2" l="1"/>
  <c r="C32" i="1"/>
  <c r="C25" i="1"/>
  <c r="C31" i="1"/>
  <c r="C24" i="1"/>
  <c r="C19" i="1"/>
  <c r="C15" i="1"/>
  <c r="C11" i="1"/>
  <c r="C8" i="1"/>
</calcChain>
</file>

<file path=xl/sharedStrings.xml><?xml version="1.0" encoding="utf-8"?>
<sst xmlns="http://schemas.openxmlformats.org/spreadsheetml/2006/main" count="590" uniqueCount="284">
  <si>
    <t xml:space="preserve">ISPLATE SA BUDŽETSKOG RAČUNA PO </t>
  </si>
  <si>
    <t xml:space="preserve">NAMENAMA I DOBAVLJAČIMA 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</si>
  <si>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</si>
  <si>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</si>
  <si>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</si>
  <si>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</si>
  <si>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</si>
  <si>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</si>
  <si>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</si>
  <si>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01.09.2025.</t>
  </si>
  <si>
    <t>RFZO-DIREKTNA PLAĆANJA .</t>
  </si>
  <si>
    <t>GOSPER</t>
  </si>
  <si>
    <t>MAGNA PH</t>
  </si>
  <si>
    <t>MAYMEDICAL</t>
  </si>
  <si>
    <t>UKUPNO UM IMPLATANTI</t>
  </si>
  <si>
    <t>MAKLER</t>
  </si>
  <si>
    <t>MARK MEDICAL</t>
  </si>
  <si>
    <t>UKUPNO UM ORTOPEDIJA</t>
  </si>
  <si>
    <t>UKUPNO DIREKTNA PLAĆANJA</t>
  </si>
  <si>
    <t>1. UM IMPLATANTI</t>
  </si>
  <si>
    <t>2.PEJSMEKER</t>
  </si>
  <si>
    <t>UKUPNO  PEJSMEKER</t>
  </si>
  <si>
    <t>3.ENERGENTI</t>
  </si>
  <si>
    <t>UKUPNO ENERGENTI</t>
  </si>
  <si>
    <t>CESTOR</t>
  </si>
  <si>
    <t>EPS</t>
  </si>
  <si>
    <t>4.UM ORTOPEDIJA</t>
  </si>
  <si>
    <t>5.REAGENSI</t>
  </si>
  <si>
    <t>EUROMEDICINA</t>
  </si>
  <si>
    <t>VICOR</t>
  </si>
  <si>
    <t>YUNYCOM</t>
  </si>
  <si>
    <t>UKUPNO REAGENSI</t>
  </si>
  <si>
    <t>1.SAN MATERIJAL</t>
  </si>
  <si>
    <t>AMICUS</t>
  </si>
  <si>
    <t>APTUS</t>
  </si>
  <si>
    <t>B BRAUN</t>
  </si>
  <si>
    <t>UKUPNO  SAN MATERIJAL</t>
  </si>
  <si>
    <t>5.UM ORTOPEDIJA</t>
  </si>
  <si>
    <t>PHOENIX</t>
  </si>
  <si>
    <t>FARMALOGIST</t>
  </si>
  <si>
    <t>ECOTRADE</t>
  </si>
  <si>
    <t>UKUPNO UM OSTALO</t>
  </si>
  <si>
    <t>MEDICON DEC</t>
  </si>
  <si>
    <t>UKUPNO  HEMODIJALIZA</t>
  </si>
  <si>
    <t xml:space="preserve">2.OSTALO PL </t>
  </si>
  <si>
    <t xml:space="preserve">UZT PROVOZIJA </t>
  </si>
  <si>
    <t>3.RFZO ZARADA</t>
  </si>
  <si>
    <t>UKUPNO  ZARADA</t>
  </si>
  <si>
    <t>02.09.2025.</t>
  </si>
  <si>
    <t>AMG PH</t>
  </si>
  <si>
    <t>APOTEKASK GALENA</t>
  </si>
  <si>
    <t>BIOTEC</t>
  </si>
  <si>
    <t>DIACOR</t>
  </si>
  <si>
    <t>INTREX</t>
  </si>
  <si>
    <t>LABRA</t>
  </si>
  <si>
    <t>LAVIEFARM</t>
  </si>
  <si>
    <t>MAGLOVAC</t>
  </si>
  <si>
    <t>MESSER</t>
  </si>
  <si>
    <t>PROMEDIA</t>
  </si>
  <si>
    <t>TECHNOMED</t>
  </si>
  <si>
    <t>SN MEDIC</t>
  </si>
  <si>
    <t>NARCISSUS</t>
  </si>
  <si>
    <t>6.HEMODIJALIZA</t>
  </si>
  <si>
    <t>2. HRANA</t>
  </si>
  <si>
    <t>UKUPNO HRANA</t>
  </si>
  <si>
    <t>ILLI</t>
  </si>
  <si>
    <t>LA FANTANA</t>
  </si>
  <si>
    <t>3.REAGENSI</t>
  </si>
  <si>
    <t>UNI CHEM</t>
  </si>
  <si>
    <t>UKUPNO  REAGENSI</t>
  </si>
  <si>
    <t>4.KRV</t>
  </si>
  <si>
    <t>DIAHEM</t>
  </si>
  <si>
    <t>UKUPNO KV</t>
  </si>
  <si>
    <t>7. UM OSTALO</t>
  </si>
  <si>
    <t>povrat tr</t>
  </si>
  <si>
    <t>03.09.2025.</t>
  </si>
  <si>
    <t>04.09.2025.</t>
  </si>
  <si>
    <t>PUTNI TROŠAK 08.2025.</t>
  </si>
  <si>
    <t>05.09.2025.</t>
  </si>
  <si>
    <t>APV PROJ.RAN.OTKR.RAKA PLUĆA 08.2025</t>
  </si>
  <si>
    <t>UZT PROVIZIJA</t>
  </si>
  <si>
    <t>06.09.2025.</t>
  </si>
  <si>
    <t>RAZLIKA ZARADE ZA 08.2025.</t>
  </si>
  <si>
    <t>08.09.2025.</t>
  </si>
  <si>
    <t>09.09.2025.</t>
  </si>
  <si>
    <t>10.09.2025.</t>
  </si>
  <si>
    <t>GRAD SUB DR BEATOVIĆ</t>
  </si>
  <si>
    <t>11.09.2025.</t>
  </si>
  <si>
    <t>1.OTM 07-2025-2-TRANSFERI RFZO</t>
  </si>
  <si>
    <t xml:space="preserve"> APOTEKARSKA USTANOVA GALENA LAB</t>
  </si>
  <si>
    <t xml:space="preserve"> BIROMARKET BM DOO</t>
  </si>
  <si>
    <t xml:space="preserve"> ENGEL DOO</t>
  </si>
  <si>
    <t xml:space="preserve"> INEL</t>
  </si>
  <si>
    <t xml:space="preserve"> JKP POGREBNO</t>
  </si>
  <si>
    <t xml:space="preserve"> KOMAZEC doo</t>
  </si>
  <si>
    <t>LIFT-MONT szr</t>
  </si>
  <si>
    <t xml:space="preserve"> MESSER-TEHNOGAS AD</t>
  </si>
  <si>
    <t>REMONDIS MEDISON</t>
  </si>
  <si>
    <t xml:space="preserve"> SAMOST.PEČATOREZ.RADNJA BENČIK</t>
  </si>
  <si>
    <t xml:space="preserve"> SLUŽBENI GLASNIK</t>
  </si>
  <si>
    <t>STIGA</t>
  </si>
  <si>
    <t xml:space="preserve"> TEKIG VELETEKS DOO</t>
  </si>
  <si>
    <t xml:space="preserve"> TRIVAX VV DOO</t>
  </si>
  <si>
    <t xml:space="preserve"> TUTORIĆ DOO</t>
  </si>
  <si>
    <t>VELEBIT DOO</t>
  </si>
  <si>
    <t>VLANIX DOO  SUBOTICA</t>
  </si>
  <si>
    <t>VOLAN SUBOTICA</t>
  </si>
  <si>
    <t xml:space="preserve">DNEVNICE URGENTNO </t>
  </si>
  <si>
    <t>X-RAY KOŠUTIĆ-EKOTEH DOZIMETRIJA D.O.O.</t>
  </si>
  <si>
    <t xml:space="preserve"> ZAVOD ZA JAVNO ZDRAVLJE</t>
  </si>
  <si>
    <t xml:space="preserve">2.SANITET 07-2025-2-TRANSFERI RFZO </t>
  </si>
  <si>
    <t xml:space="preserve"> ADOC DOO</t>
  </si>
  <si>
    <t>AMG PHARM DOO</t>
  </si>
  <si>
    <t xml:space="preserve"> AMICUS SRB D.O.O.</t>
  </si>
  <si>
    <t xml:space="preserve"> APTUS DOO BEOGRAD</t>
  </si>
  <si>
    <t xml:space="preserve"> B.BRAUN ADRIA RSRB DOO</t>
  </si>
  <si>
    <t xml:space="preserve"> BIOGNOST S</t>
  </si>
  <si>
    <t xml:space="preserve"> BORF DOO</t>
  </si>
  <si>
    <t xml:space="preserve"> DIACOR DOO</t>
  </si>
  <si>
    <t>FLORA KOMERC DOO</t>
  </si>
  <si>
    <t xml:space="preserve"> HERMES PHARMA d.o.o.</t>
  </si>
  <si>
    <t xml:space="preserve"> KARDIOMED doo</t>
  </si>
  <si>
    <t xml:space="preserve"> MAGNA PHARMACIA</t>
  </si>
  <si>
    <t xml:space="preserve"> MAYMEDICA D.O.O.</t>
  </si>
  <si>
    <t xml:space="preserve"> MEDICA LINEA PHARM</t>
  </si>
  <si>
    <t>MEDILABOR DOO</t>
  </si>
  <si>
    <t xml:space="preserve"> MEDIPRO MPM</t>
  </si>
  <si>
    <t xml:space="preserve"> MEDTRONIC SRBIJA DOO</t>
  </si>
  <si>
    <t xml:space="preserve"> NEOMEDICA BGD.</t>
  </si>
  <si>
    <t xml:space="preserve"> NEOMEDICA N.S.</t>
  </si>
  <si>
    <t>OMNI MEDIKAL D.O.O.</t>
  </si>
  <si>
    <t xml:space="preserve"> PAN STAR DOO NOVI SAD</t>
  </si>
  <si>
    <t>PAROCO MEDICAL N.SAD</t>
  </si>
  <si>
    <t xml:space="preserve"> PROMEDIA DOO</t>
  </si>
  <si>
    <t xml:space="preserve"> SANOMED DOO</t>
  </si>
  <si>
    <t xml:space="preserve"> STIGA</t>
  </si>
  <si>
    <t>SUPERLAB</t>
  </si>
  <si>
    <t>TIM CO D.O.O. BEOGRAD</t>
  </si>
  <si>
    <t xml:space="preserve"> TOPCHEMIE MEDLAB D.O.O.</t>
  </si>
  <si>
    <t>VITROMEDIC</t>
  </si>
  <si>
    <t xml:space="preserve">3.REAGENSI 07-2025-2-TRANSFERI RFZO </t>
  </si>
  <si>
    <t>PROMEDIA DOO</t>
  </si>
  <si>
    <t xml:space="preserve">VIVOGEN </t>
  </si>
  <si>
    <t>UNI-CHEM</t>
  </si>
  <si>
    <t xml:space="preserve">4.UGRADNI MAT.ORTOPEDIJA  07-2025-2-TRANSFERI RFZO </t>
  </si>
  <si>
    <t xml:space="preserve">NARCISSUS </t>
  </si>
  <si>
    <t xml:space="preserve">MARK MEDICAL </t>
  </si>
  <si>
    <t xml:space="preserve">6.ENERGENTI 07-2025-2-TRANSFERI RFZO </t>
  </si>
  <si>
    <t xml:space="preserve">ZAVOD ZA JAVNO ZDRAVLJE </t>
  </si>
  <si>
    <t xml:space="preserve">KNEZ PETROL </t>
  </si>
  <si>
    <t xml:space="preserve">7.LEK D LISTA 07-2025-2-TRANSFERI RFZO </t>
  </si>
  <si>
    <t xml:space="preserve">INO PHARM </t>
  </si>
  <si>
    <t xml:space="preserve">GALINOS PHARM </t>
  </si>
  <si>
    <t xml:space="preserve">8.LEK VAN UG  07-2025-2-TRANSFERI RFZO </t>
  </si>
  <si>
    <t xml:space="preserve">MESSER </t>
  </si>
  <si>
    <t xml:space="preserve">9.OSTALI UGR.MAT. 07-2025-2-TRANSFERI RFZO </t>
  </si>
  <si>
    <t xml:space="preserve">10.LEK  LISTA U SZZ 07-2025-2-TRANSFERI RFZO </t>
  </si>
  <si>
    <t xml:space="preserve">PFIZER </t>
  </si>
  <si>
    <t xml:space="preserve">MEDIKUNION </t>
  </si>
  <si>
    <t xml:space="preserve">11.HRANA 07-2025-2-TRANSFERI RFZO </t>
  </si>
  <si>
    <t xml:space="preserve">ILLI GROUP </t>
  </si>
  <si>
    <t xml:space="preserve">12.OSTALO PL </t>
  </si>
  <si>
    <t xml:space="preserve">DNEVNICE </t>
  </si>
  <si>
    <t>12.09.2025.</t>
  </si>
  <si>
    <t>FLORA</t>
  </si>
  <si>
    <t>HUMANIS</t>
  </si>
  <si>
    <t>LAYON</t>
  </si>
  <si>
    <t>2. UM IMPLATANTI</t>
  </si>
  <si>
    <t>MAGNA</t>
  </si>
  <si>
    <t>MAYMEDICA</t>
  </si>
  <si>
    <t>3.LEK C LISTA</t>
  </si>
  <si>
    <t>UKUPNO LEK C LISTA</t>
  </si>
  <si>
    <t>PFIZER</t>
  </si>
  <si>
    <t xml:space="preserve">MAGNA </t>
  </si>
  <si>
    <t>INOPHARM</t>
  </si>
  <si>
    <t>SOPHARMA</t>
  </si>
  <si>
    <t>VEGA</t>
  </si>
  <si>
    <t>UKUPNO CITOSTATICI</t>
  </si>
  <si>
    <t>PROTON</t>
  </si>
  <si>
    <t>UKUPNO  LEK</t>
  </si>
  <si>
    <t>FRESENIUS</t>
  </si>
  <si>
    <t>ADOC</t>
  </si>
  <si>
    <t>B.BRAUN</t>
  </si>
  <si>
    <t>MEDICA LINEA</t>
  </si>
  <si>
    <t>PHARMA SWISS</t>
  </si>
  <si>
    <t>M AYMEDICAL</t>
  </si>
  <si>
    <t>PHOENIX PH</t>
  </si>
  <si>
    <t>GALEN</t>
  </si>
  <si>
    <t>OPTICUS</t>
  </si>
  <si>
    <t>ZOREX</t>
  </si>
  <si>
    <t>ATAN MARK</t>
  </si>
  <si>
    <t>ETER</t>
  </si>
  <si>
    <t>SOLIDARNA POMOC</t>
  </si>
  <si>
    <t>4.REAGENSI</t>
  </si>
  <si>
    <t>5.CITOSTATICI</t>
  </si>
  <si>
    <t>6.LEK</t>
  </si>
  <si>
    <t>7. UM OROPEDIJA</t>
  </si>
  <si>
    <t>8.HEMODIJALIZA</t>
  </si>
  <si>
    <t>13.09.2025.</t>
  </si>
  <si>
    <t>ORTHOAID</t>
  </si>
  <si>
    <t>MEDICON</t>
  </si>
  <si>
    <t>TEHNOMED</t>
  </si>
  <si>
    <t>GALEN F</t>
  </si>
  <si>
    <t>BIOSTENT</t>
  </si>
  <si>
    <t>INEL</t>
  </si>
  <si>
    <t>MEDIV</t>
  </si>
  <si>
    <t>NEOMEDICA</t>
  </si>
  <si>
    <t>OMNI MEDIKAL</t>
  </si>
  <si>
    <t>PROFESIONAL</t>
  </si>
  <si>
    <t>3.GRAFT</t>
  </si>
  <si>
    <t>PROSPERA</t>
  </si>
  <si>
    <t>UKUPNO GRAFT</t>
  </si>
  <si>
    <t>5.UM OSTALO</t>
  </si>
  <si>
    <t>6. UM OROPEDIJA</t>
  </si>
  <si>
    <t>7.HEMODIJALIZA</t>
  </si>
  <si>
    <t>16.09.2025.</t>
  </si>
  <si>
    <t>1.KRV</t>
  </si>
  <si>
    <t>UKUPNO  KRV</t>
  </si>
  <si>
    <t>BEOHEM</t>
  </si>
  <si>
    <t>MEDICOM DEC</t>
  </si>
  <si>
    <t>DIAHEM G</t>
  </si>
  <si>
    <t>MAY MEDICA</t>
  </si>
  <si>
    <t>2.OSTALO PL</t>
  </si>
  <si>
    <t>UZT</t>
  </si>
  <si>
    <t>ZARADA AKONTACIJA 09.2025.</t>
  </si>
  <si>
    <t>UKUPNO  OSTALO PL</t>
  </si>
  <si>
    <t>17.09.2025.</t>
  </si>
  <si>
    <t>JUBLARNA ZARADA</t>
  </si>
  <si>
    <t>18.09.2025.</t>
  </si>
  <si>
    <t>PRENO POGRESAN TR</t>
  </si>
  <si>
    <t>19.09.2025.</t>
  </si>
  <si>
    <t>FUTURA</t>
  </si>
  <si>
    <t>INPHARM</t>
  </si>
  <si>
    <t>ROCHE</t>
  </si>
  <si>
    <t>ASPECTUM</t>
  </si>
  <si>
    <t>BEOMEDICA</t>
  </si>
  <si>
    <t>BOEHRINGER</t>
  </si>
  <si>
    <t>MEDICAUNION</t>
  </si>
  <si>
    <t>4.HEMOFILIJA</t>
  </si>
  <si>
    <t>UKUPNO  HEMOFILIJA</t>
  </si>
  <si>
    <t>MONT LHI APV</t>
  </si>
  <si>
    <t>22.09.2025.</t>
  </si>
  <si>
    <t xml:space="preserve">UZT PROVIZIJA </t>
  </si>
  <si>
    <t>23.09.2025.</t>
  </si>
  <si>
    <t>24.09.2025.</t>
  </si>
  <si>
    <t>25.09.2025.</t>
  </si>
  <si>
    <t>26.09.2025.</t>
  </si>
  <si>
    <t xml:space="preserve">2.ENERGENTI 07-2025-2-TRANSFERI RFZO </t>
  </si>
  <si>
    <t xml:space="preserve">3.OSTALO PL </t>
  </si>
  <si>
    <t>1.OTM 08-2025-1TRANSFERI RFZO</t>
  </si>
  <si>
    <t>A1</t>
  </si>
  <si>
    <t>BUS C</t>
  </si>
  <si>
    <t>E-EX GARANT</t>
  </si>
  <si>
    <t>INTERMEDIK GROUP</t>
  </si>
  <si>
    <t>JP POŠTA</t>
  </si>
  <si>
    <t>MEDIKOM SABAC</t>
  </si>
  <si>
    <t>MEDISON TEXTIL</t>
  </si>
  <si>
    <t xml:space="preserve">TELEKOM </t>
  </si>
  <si>
    <t>TRIGLAV</t>
  </si>
  <si>
    <t>VETERINARSKI ZAVOD</t>
  </si>
  <si>
    <t>VODOVOD</t>
  </si>
  <si>
    <t>CISTOCA</t>
  </si>
  <si>
    <t>TOPLANA</t>
  </si>
  <si>
    <t>UKUPNO OTM</t>
  </si>
  <si>
    <t>POVRAT FZO</t>
  </si>
  <si>
    <t>PT SPECIJALIZANTI</t>
  </si>
  <si>
    <t>A APOTEKARSKA USTANOVA GALENA LAB</t>
  </si>
  <si>
    <t>ENGEL DOO</t>
  </si>
  <si>
    <t>KOMAZEC doo</t>
  </si>
  <si>
    <t>SAMOST.PEČATOREZ.RADNJA BENČIK</t>
  </si>
  <si>
    <t>SLUŽBENI GLASNIK</t>
  </si>
  <si>
    <t>TUTORIĆ DOO</t>
  </si>
  <si>
    <t>ZAVOD ZA JAVNO ZDRAVLJE</t>
  </si>
  <si>
    <t>29.09.2025.</t>
  </si>
  <si>
    <t>Dnevnice urgentno spisak(particip)</t>
  </si>
  <si>
    <t>RFZO-OTM 08.2025.-1</t>
  </si>
  <si>
    <t>30.09.2025.</t>
  </si>
  <si>
    <t>MEDICINSKI FAK MS</t>
  </si>
  <si>
    <t>POVRAT RFZO AKONTACIJA</t>
  </si>
  <si>
    <t>MEDICOM</t>
  </si>
  <si>
    <t>1.ENERGENTI</t>
  </si>
  <si>
    <t>UKUPNO  ENERGENTI</t>
  </si>
  <si>
    <t>4.UM OSTALO</t>
  </si>
  <si>
    <t>UKUPNO  U OSTALO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</si>
</sst>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17" fontId="5" fillId="0" borderId="1" xfId="1" applyNumberFormat="1" applyFont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7" fillId="0" borderId="0" xfId="0" applyFont="1" applyAlignment="1">
      <alignment horizontal="center" wrapText="1"/>
    </xf>
  </cellXfs>
  <cellStyles count="3">
    <cellStyle name="Normal_Sheet1" xfId="1" xr:uid="{7E064A49-9341-40B1-A9A6-611DA3072D6D}"/>
    <cellStyle name="Normalan" xfId="0" builtinId="0"/>
    <cellStyle name="Normalan 2" xfId="2" xr:uid="{C5359110-6E67-44B4-B9D5-47ED2792F8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2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19</v>
      </c>
      <c r="C5" s="8"/>
    </row>
    <row r="6" spans="2:3" x14ac:dyDescent="0.3">
      <c r="B6" s="9" t="s">
        <v>12</v>
      </c>
      <c r="C6" s="10">
        <v>559845</v>
      </c>
    </row>
    <row r="7" spans="2:3" x14ac:dyDescent="0.3">
      <c r="B7" s="9" t="s">
        <v>13</v>
      </c>
      <c r="C7" s="10">
        <v>204736.95</v>
      </c>
    </row>
    <row r="8" spans="2:3" ht="15" thickBot="1" x14ac:dyDescent="0.35">
      <c r="B8" s="11" t="s">
        <v>14</v>
      </c>
      <c r="C8" s="12">
        <f>SUM(C6:C7)</f>
        <v>764581.95</v>
      </c>
    </row>
    <row r="9" spans="2:3" x14ac:dyDescent="0.3">
      <c r="B9" s="7" t="s">
        <v>20</v>
      </c>
      <c r="C9" s="8"/>
    </row>
    <row r="10" spans="2:3" x14ac:dyDescent="0.3">
      <c r="B10" s="9" t="s">
        <v>11</v>
      </c>
      <c r="C10" s="10">
        <v>1796850</v>
      </c>
    </row>
    <row r="11" spans="2:3" ht="15" thickBot="1" x14ac:dyDescent="0.35">
      <c r="B11" s="11" t="s">
        <v>21</v>
      </c>
      <c r="C11" s="12">
        <f>SUM(C10:C10)</f>
        <v>1796850</v>
      </c>
    </row>
    <row r="12" spans="2:3" x14ac:dyDescent="0.3">
      <c r="B12" s="7" t="s">
        <v>22</v>
      </c>
      <c r="C12" s="10"/>
    </row>
    <row r="13" spans="2:3" x14ac:dyDescent="0.3">
      <c r="B13" s="9" t="s">
        <v>24</v>
      </c>
      <c r="C13" s="10">
        <v>2048702.88</v>
      </c>
    </row>
    <row r="14" spans="2:3" x14ac:dyDescent="0.3">
      <c r="B14" s="9" t="s">
        <v>25</v>
      </c>
      <c r="C14" s="10">
        <v>3507088.08</v>
      </c>
    </row>
    <row r="15" spans="2:3" ht="15" thickBot="1" x14ac:dyDescent="0.35">
      <c r="B15" s="11" t="s">
        <v>23</v>
      </c>
      <c r="C15" s="12">
        <f>SUM(C13:C14)</f>
        <v>5555790.96</v>
      </c>
    </row>
    <row r="16" spans="2:3" x14ac:dyDescent="0.3">
      <c r="B16" s="7" t="s">
        <v>26</v>
      </c>
      <c r="C16" s="8"/>
    </row>
    <row r="17" spans="2:3" x14ac:dyDescent="0.3">
      <c r="B17" s="9" t="s">
        <v>15</v>
      </c>
      <c r="C17" s="10">
        <v>465531</v>
      </c>
    </row>
    <row r="18" spans="2:3" x14ac:dyDescent="0.3">
      <c r="B18" s="9" t="s">
        <v>16</v>
      </c>
      <c r="C18" s="10">
        <v>17600</v>
      </c>
    </row>
    <row r="19" spans="2:3" ht="15" thickBot="1" x14ac:dyDescent="0.35">
      <c r="B19" s="11" t="s">
        <v>17</v>
      </c>
      <c r="C19" s="12">
        <f>SUM(C17:C18)</f>
        <v>483131</v>
      </c>
    </row>
    <row r="20" spans="2:3" x14ac:dyDescent="0.3">
      <c r="B20" s="7" t="s">
        <v>27</v>
      </c>
      <c r="C20" s="8"/>
    </row>
    <row r="21" spans="2:3" x14ac:dyDescent="0.3">
      <c r="B21" s="9" t="s">
        <v>28</v>
      </c>
      <c r="C21" s="10">
        <v>762737.04</v>
      </c>
    </row>
    <row r="22" spans="2:3" x14ac:dyDescent="0.3">
      <c r="B22" s="9" t="s">
        <v>29</v>
      </c>
      <c r="C22" s="10">
        <v>736782</v>
      </c>
    </row>
    <row r="23" spans="2:3" x14ac:dyDescent="0.3">
      <c r="B23" s="9" t="s">
        <v>30</v>
      </c>
      <c r="C23" s="10">
        <v>3392808</v>
      </c>
    </row>
    <row r="24" spans="2:3" ht="15" thickBot="1" x14ac:dyDescent="0.35">
      <c r="B24" s="11" t="s">
        <v>31</v>
      </c>
      <c r="C24" s="12">
        <f>SUM(C21:C23)</f>
        <v>4892327.04</v>
      </c>
    </row>
    <row r="25" spans="2:3" ht="15" thickBot="1" x14ac:dyDescent="0.35">
      <c r="B25" s="17" t="s">
        <v>18</v>
      </c>
      <c r="C25" s="18">
        <f>SUM(C24+C19+C15+C11+C8)</f>
        <v>13492680.949999999</v>
      </c>
    </row>
    <row r="26" spans="2:3" x14ac:dyDescent="0.3">
      <c r="B26" s="7" t="s">
        <v>2</v>
      </c>
      <c r="C26" s="8"/>
    </row>
    <row r="27" spans="2:3" x14ac:dyDescent="0.3">
      <c r="B27" s="9" t="s">
        <v>3</v>
      </c>
      <c r="C27" s="10">
        <v>122173964.26000001</v>
      </c>
    </row>
    <row r="28" spans="2:3" x14ac:dyDescent="0.3">
      <c r="B28" s="9" t="s">
        <v>4</v>
      </c>
      <c r="C28" s="10">
        <v>188713</v>
      </c>
    </row>
    <row r="29" spans="2:3" x14ac:dyDescent="0.3">
      <c r="B29" s="9" t="s">
        <v>5</v>
      </c>
      <c r="C29" s="10">
        <v>228200.07</v>
      </c>
    </row>
    <row r="30" spans="2:3" x14ac:dyDescent="0.3">
      <c r="B30" s="9" t="s">
        <v>6</v>
      </c>
      <c r="C30" s="10">
        <v>109584.15</v>
      </c>
    </row>
    <row r="31" spans="2:3" ht="15" thickBot="1" x14ac:dyDescent="0.35">
      <c r="B31" s="11" t="s">
        <v>7</v>
      </c>
      <c r="C31" s="12">
        <f>SUM(C27:C30)</f>
        <v>122700461.48</v>
      </c>
    </row>
    <row r="32" spans="2:3" ht="16.2" thickBot="1" x14ac:dyDescent="0.35">
      <c r="B32" s="13" t="s">
        <v>8</v>
      </c>
      <c r="C32" s="14">
        <f>SUM(C31+C25)</f>
        <v>136193142.43000001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238FD-F4D4-408E-AC3B-B62007E7465B}">
  <dimension ref="B1:E145"/>
  <sheetViews>
    <sheetView workbookViewId="0">
      <selection sqref="A1:XFD1048576"/>
    </sheetView>
  </sheetViews>
  <sheetFormatPr defaultRowHeight="14.4" x14ac:dyDescent="0.3"/>
  <cols>
    <col min="1" max="1" width="5.109375" customWidth="1"/>
    <col min="2" max="2" width="51.5546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87</v>
      </c>
    </row>
    <row r="4" spans="2:3" x14ac:dyDescent="0.3">
      <c r="B4" s="7" t="s">
        <v>88</v>
      </c>
      <c r="C4" s="8"/>
    </row>
    <row r="5" spans="2:3" ht="13.65" customHeight="1" x14ac:dyDescent="0.3">
      <c r="B5" s="9" t="s">
        <v>89</v>
      </c>
      <c r="C5" s="10">
        <v>6992.82</v>
      </c>
    </row>
    <row r="6" spans="2:3" ht="15" customHeight="1" x14ac:dyDescent="0.3">
      <c r="B6" s="9" t="s">
        <v>90</v>
      </c>
      <c r="C6" s="10">
        <v>645822</v>
      </c>
    </row>
    <row r="7" spans="2:3" ht="15" customHeight="1" x14ac:dyDescent="0.3">
      <c r="B7" s="9" t="s">
        <v>91</v>
      </c>
      <c r="C7" s="10">
        <v>141802.79999999999</v>
      </c>
    </row>
    <row r="8" spans="2:3" ht="15" customHeight="1" x14ac:dyDescent="0.3">
      <c r="B8" s="9" t="s">
        <v>92</v>
      </c>
      <c r="C8" s="10">
        <v>12700.8</v>
      </c>
    </row>
    <row r="9" spans="2:3" ht="15" customHeight="1" x14ac:dyDescent="0.3">
      <c r="B9" s="9" t="s">
        <v>93</v>
      </c>
      <c r="C9" s="10">
        <v>148040</v>
      </c>
    </row>
    <row r="10" spans="2:3" ht="15" customHeight="1" x14ac:dyDescent="0.3">
      <c r="B10" s="9" t="s">
        <v>94</v>
      </c>
      <c r="C10" s="10">
        <v>170845.8</v>
      </c>
    </row>
    <row r="11" spans="2:3" ht="15" customHeight="1" x14ac:dyDescent="0.3">
      <c r="B11" s="9" t="s">
        <v>95</v>
      </c>
      <c r="C11" s="10">
        <v>97200</v>
      </c>
    </row>
    <row r="12" spans="2:3" ht="15" customHeight="1" x14ac:dyDescent="0.3">
      <c r="B12" s="9" t="s">
        <v>96</v>
      </c>
      <c r="C12" s="10">
        <v>114660</v>
      </c>
    </row>
    <row r="13" spans="2:3" ht="15" customHeight="1" x14ac:dyDescent="0.3">
      <c r="B13" s="9" t="s">
        <v>97</v>
      </c>
      <c r="C13" s="10">
        <v>580440</v>
      </c>
    </row>
    <row r="14" spans="2:3" ht="15" customHeight="1" x14ac:dyDescent="0.3">
      <c r="B14" s="9" t="s">
        <v>98</v>
      </c>
      <c r="C14" s="10">
        <v>3400</v>
      </c>
    </row>
    <row r="15" spans="2:3" ht="15" customHeight="1" x14ac:dyDescent="0.3">
      <c r="B15" s="9" t="s">
        <v>99</v>
      </c>
      <c r="C15" s="10">
        <v>76464</v>
      </c>
    </row>
    <row r="16" spans="2:3" ht="15" customHeight="1" x14ac:dyDescent="0.3">
      <c r="B16" s="9" t="s">
        <v>100</v>
      </c>
      <c r="C16" s="10">
        <v>267334.38</v>
      </c>
    </row>
    <row r="17" spans="2:3" ht="15" customHeight="1" x14ac:dyDescent="0.3">
      <c r="B17" s="9" t="s">
        <v>101</v>
      </c>
      <c r="C17" s="10">
        <v>527040</v>
      </c>
    </row>
    <row r="18" spans="2:3" ht="15" customHeight="1" x14ac:dyDescent="0.3">
      <c r="B18" s="9" t="s">
        <v>102</v>
      </c>
      <c r="C18" s="10">
        <v>46053.599999999999</v>
      </c>
    </row>
    <row r="19" spans="2:3" ht="15" customHeight="1" x14ac:dyDescent="0.3">
      <c r="B19" s="9" t="s">
        <v>103</v>
      </c>
      <c r="C19" s="10">
        <v>311229.59999999998</v>
      </c>
    </row>
    <row r="20" spans="2:3" ht="15" customHeight="1" x14ac:dyDescent="0.3">
      <c r="B20" s="9" t="s">
        <v>104</v>
      </c>
      <c r="C20" s="10">
        <v>26640</v>
      </c>
    </row>
    <row r="21" spans="2:3" ht="15" customHeight="1" x14ac:dyDescent="0.3">
      <c r="B21" s="9" t="s">
        <v>105</v>
      </c>
      <c r="C21" s="10">
        <v>55647</v>
      </c>
    </row>
    <row r="22" spans="2:3" ht="15" customHeight="1" x14ac:dyDescent="0.3">
      <c r="B22" s="9" t="s">
        <v>106</v>
      </c>
      <c r="C22" s="10">
        <v>1006315.2</v>
      </c>
    </row>
    <row r="23" spans="2:3" ht="15" customHeight="1" x14ac:dyDescent="0.3">
      <c r="B23" s="9" t="s">
        <v>107</v>
      </c>
      <c r="C23" s="10">
        <v>100000</v>
      </c>
    </row>
    <row r="24" spans="2:3" ht="15" customHeight="1" x14ac:dyDescent="0.3">
      <c r="B24" s="9" t="s">
        <v>108</v>
      </c>
      <c r="C24" s="10">
        <v>96360</v>
      </c>
    </row>
    <row r="25" spans="2:3" ht="15" customHeight="1" x14ac:dyDescent="0.3">
      <c r="B25" s="9" t="s">
        <v>109</v>
      </c>
      <c r="C25" s="10">
        <v>59835</v>
      </c>
    </row>
    <row r="26" spans="2:3" ht="15" customHeight="1" thickBot="1" x14ac:dyDescent="0.35">
      <c r="B26" s="11" t="s">
        <v>8</v>
      </c>
      <c r="C26" s="12">
        <f>SUM(C5:C25)</f>
        <v>4494823</v>
      </c>
    </row>
    <row r="27" spans="2:3" ht="15" customHeight="1" x14ac:dyDescent="0.3">
      <c r="B27" s="7" t="s">
        <v>110</v>
      </c>
      <c r="C27" s="8"/>
    </row>
    <row r="28" spans="2:3" ht="15" customHeight="1" x14ac:dyDescent="0.3">
      <c r="B28" s="9" t="s">
        <v>111</v>
      </c>
      <c r="C28" s="10">
        <v>130680</v>
      </c>
    </row>
    <row r="29" spans="2:3" ht="15" customHeight="1" x14ac:dyDescent="0.3">
      <c r="B29" s="9" t="s">
        <v>112</v>
      </c>
      <c r="C29" s="10">
        <v>35904</v>
      </c>
    </row>
    <row r="30" spans="2:3" ht="15" customHeight="1" x14ac:dyDescent="0.3">
      <c r="B30" s="9" t="s">
        <v>113</v>
      </c>
      <c r="C30" s="10">
        <v>31792</v>
      </c>
    </row>
    <row r="31" spans="2:3" ht="15" customHeight="1" x14ac:dyDescent="0.3">
      <c r="B31" s="9" t="s">
        <v>114</v>
      </c>
      <c r="C31" s="10">
        <v>1458000</v>
      </c>
    </row>
    <row r="32" spans="2:3" ht="15" customHeight="1" x14ac:dyDescent="0.3">
      <c r="B32" s="9" t="s">
        <v>115</v>
      </c>
      <c r="C32" s="10">
        <v>17600</v>
      </c>
    </row>
    <row r="33" spans="2:3" ht="15" customHeight="1" x14ac:dyDescent="0.3">
      <c r="B33" s="9" t="s">
        <v>116</v>
      </c>
      <c r="C33" s="10">
        <v>22920</v>
      </c>
    </row>
    <row r="34" spans="2:3" ht="15" customHeight="1" x14ac:dyDescent="0.3">
      <c r="B34" s="9" t="s">
        <v>117</v>
      </c>
      <c r="C34" s="10">
        <v>27600</v>
      </c>
    </row>
    <row r="35" spans="2:3" ht="15" customHeight="1" x14ac:dyDescent="0.3">
      <c r="B35" s="9" t="s">
        <v>118</v>
      </c>
      <c r="C35" s="10">
        <v>51519.6</v>
      </c>
    </row>
    <row r="36" spans="2:3" ht="15" customHeight="1" x14ac:dyDescent="0.3">
      <c r="B36" s="9" t="s">
        <v>119</v>
      </c>
      <c r="C36" s="10">
        <v>2160</v>
      </c>
    </row>
    <row r="37" spans="2:3" ht="15" customHeight="1" x14ac:dyDescent="0.3">
      <c r="B37" s="9" t="s">
        <v>120</v>
      </c>
      <c r="C37" s="10">
        <v>201600</v>
      </c>
    </row>
    <row r="38" spans="2:3" ht="15" customHeight="1" x14ac:dyDescent="0.3">
      <c r="B38" s="9" t="s">
        <v>121</v>
      </c>
      <c r="C38" s="10">
        <v>192000</v>
      </c>
    </row>
    <row r="39" spans="2:3" ht="15" customHeight="1" x14ac:dyDescent="0.3">
      <c r="B39" s="9" t="s">
        <v>122</v>
      </c>
      <c r="C39" s="10">
        <v>18265.5</v>
      </c>
    </row>
    <row r="40" spans="2:3" ht="15" customHeight="1" x14ac:dyDescent="0.3">
      <c r="B40" s="9" t="s">
        <v>123</v>
      </c>
      <c r="C40" s="10">
        <v>412746.19</v>
      </c>
    </row>
    <row r="41" spans="2:3" ht="15" customHeight="1" x14ac:dyDescent="0.3">
      <c r="B41" s="9" t="s">
        <v>124</v>
      </c>
      <c r="C41" s="10">
        <v>336000</v>
      </c>
    </row>
    <row r="42" spans="2:3" ht="15" customHeight="1" x14ac:dyDescent="0.3">
      <c r="B42" s="9" t="s">
        <v>125</v>
      </c>
      <c r="C42" s="10">
        <v>3074.4</v>
      </c>
    </row>
    <row r="43" spans="2:3" ht="15" customHeight="1" x14ac:dyDescent="0.3">
      <c r="B43" s="9" t="s">
        <v>126</v>
      </c>
      <c r="C43" s="10">
        <v>18720</v>
      </c>
    </row>
    <row r="44" spans="2:3" ht="15" customHeight="1" x14ac:dyDescent="0.3">
      <c r="B44" s="9" t="s">
        <v>127</v>
      </c>
      <c r="C44" s="10">
        <v>174576</v>
      </c>
    </row>
    <row r="45" spans="2:3" ht="15" customHeight="1" x14ac:dyDescent="0.3">
      <c r="B45" s="9" t="s">
        <v>128</v>
      </c>
      <c r="C45" s="10">
        <v>43200</v>
      </c>
    </row>
    <row r="46" spans="2:3" ht="15" customHeight="1" x14ac:dyDescent="0.3">
      <c r="B46" s="9" t="s">
        <v>129</v>
      </c>
      <c r="C46" s="10">
        <v>4273.2</v>
      </c>
    </row>
    <row r="47" spans="2:3" ht="15" customHeight="1" x14ac:dyDescent="0.3">
      <c r="B47" s="9" t="s">
        <v>130</v>
      </c>
      <c r="C47" s="10">
        <v>40700</v>
      </c>
    </row>
    <row r="48" spans="2:3" ht="15" customHeight="1" x14ac:dyDescent="0.3">
      <c r="B48" s="9" t="s">
        <v>131</v>
      </c>
      <c r="C48" s="10">
        <v>327096</v>
      </c>
    </row>
    <row r="49" spans="2:3" ht="15" customHeight="1" x14ac:dyDescent="0.3">
      <c r="B49" s="9" t="s">
        <v>132</v>
      </c>
      <c r="C49" s="10">
        <v>36000</v>
      </c>
    </row>
    <row r="50" spans="2:3" ht="15" customHeight="1" x14ac:dyDescent="0.3">
      <c r="B50" s="9" t="s">
        <v>133</v>
      </c>
      <c r="C50" s="10">
        <v>9048</v>
      </c>
    </row>
    <row r="51" spans="2:3" ht="15" customHeight="1" x14ac:dyDescent="0.3">
      <c r="B51" s="9" t="s">
        <v>134</v>
      </c>
      <c r="C51" s="10">
        <v>966000</v>
      </c>
    </row>
    <row r="52" spans="2:3" ht="15" customHeight="1" x14ac:dyDescent="0.3">
      <c r="B52" s="9" t="s">
        <v>135</v>
      </c>
      <c r="C52" s="10">
        <v>46359.92</v>
      </c>
    </row>
    <row r="53" spans="2:3" ht="15" customHeight="1" x14ac:dyDescent="0.3">
      <c r="B53" s="9" t="s">
        <v>136</v>
      </c>
      <c r="C53" s="10">
        <v>5184</v>
      </c>
    </row>
    <row r="54" spans="2:3" ht="15" customHeight="1" x14ac:dyDescent="0.3">
      <c r="B54" s="9" t="s">
        <v>137</v>
      </c>
      <c r="C54" s="10">
        <v>15000</v>
      </c>
    </row>
    <row r="55" spans="2:3" ht="15" customHeight="1" x14ac:dyDescent="0.3">
      <c r="B55" s="9" t="s">
        <v>138</v>
      </c>
      <c r="C55" s="10">
        <v>67200</v>
      </c>
    </row>
    <row r="56" spans="2:3" ht="15" customHeight="1" x14ac:dyDescent="0.3">
      <c r="B56" s="9" t="s">
        <v>139</v>
      </c>
      <c r="C56" s="10">
        <v>691800</v>
      </c>
    </row>
    <row r="57" spans="2:3" ht="15" customHeight="1" thickBot="1" x14ac:dyDescent="0.35">
      <c r="B57" s="11"/>
      <c r="C57" s="12">
        <f>SUM(C28:C56)</f>
        <v>5387018.8100000005</v>
      </c>
    </row>
    <row r="58" spans="2:3" ht="15" customHeight="1" x14ac:dyDescent="0.3">
      <c r="B58" s="7" t="s">
        <v>140</v>
      </c>
      <c r="C58" s="8"/>
    </row>
    <row r="59" spans="2:3" ht="15" customHeight="1" x14ac:dyDescent="0.3">
      <c r="B59" s="9" t="s">
        <v>116</v>
      </c>
      <c r="C59" s="10">
        <v>41520</v>
      </c>
    </row>
    <row r="60" spans="2:3" ht="15" customHeight="1" x14ac:dyDescent="0.3">
      <c r="B60" s="9" t="s">
        <v>141</v>
      </c>
      <c r="C60" s="10">
        <v>174183</v>
      </c>
    </row>
    <row r="61" spans="2:3" ht="15" customHeight="1" x14ac:dyDescent="0.3">
      <c r="B61" s="9" t="s">
        <v>142</v>
      </c>
      <c r="C61" s="10">
        <v>39600</v>
      </c>
    </row>
    <row r="62" spans="2:3" ht="15" customHeight="1" x14ac:dyDescent="0.3">
      <c r="B62" s="9" t="s">
        <v>143</v>
      </c>
      <c r="C62" s="10">
        <v>19344</v>
      </c>
    </row>
    <row r="63" spans="2:3" ht="15" customHeight="1" thickBot="1" x14ac:dyDescent="0.35">
      <c r="B63" s="11"/>
      <c r="C63" s="12">
        <f>SUM(C59:C62)</f>
        <v>274647</v>
      </c>
    </row>
    <row r="64" spans="2:3" ht="15" customHeight="1" x14ac:dyDescent="0.3">
      <c r="B64" s="7" t="s">
        <v>144</v>
      </c>
      <c r="C64" s="8"/>
    </row>
    <row r="65" spans="2:3" ht="15" customHeight="1" x14ac:dyDescent="0.3">
      <c r="B65" s="9" t="s">
        <v>145</v>
      </c>
      <c r="C65" s="10">
        <v>880</v>
      </c>
    </row>
    <row r="66" spans="2:3" ht="15" customHeight="1" x14ac:dyDescent="0.3">
      <c r="B66" s="9" t="s">
        <v>146</v>
      </c>
      <c r="C66" s="10">
        <v>102850</v>
      </c>
    </row>
    <row r="67" spans="2:3" ht="15" customHeight="1" thickBot="1" x14ac:dyDescent="0.35">
      <c r="B67" s="11"/>
      <c r="C67" s="12">
        <f>SUM(C65:C66)</f>
        <v>103730</v>
      </c>
    </row>
    <row r="68" spans="2:3" ht="15" customHeight="1" x14ac:dyDescent="0.3">
      <c r="B68" s="7" t="s">
        <v>147</v>
      </c>
      <c r="C68" s="8"/>
    </row>
    <row r="69" spans="2:3" ht="15" customHeight="1" x14ac:dyDescent="0.3">
      <c r="B69" s="9" t="s">
        <v>148</v>
      </c>
      <c r="C69" s="10">
        <v>48397.06</v>
      </c>
    </row>
    <row r="70" spans="2:3" ht="15" customHeight="1" x14ac:dyDescent="0.3">
      <c r="B70" s="9" t="s">
        <v>149</v>
      </c>
      <c r="C70" s="10">
        <v>165635.47</v>
      </c>
    </row>
    <row r="71" spans="2:3" ht="15" customHeight="1" thickBot="1" x14ac:dyDescent="0.35">
      <c r="B71" s="11"/>
      <c r="C71" s="12">
        <f>SUM(C69:C70)</f>
        <v>214032.53</v>
      </c>
    </row>
    <row r="72" spans="2:3" ht="15" customHeight="1" x14ac:dyDescent="0.3">
      <c r="B72" s="7" t="s">
        <v>150</v>
      </c>
      <c r="C72" s="8"/>
    </row>
    <row r="73" spans="2:3" ht="16.5" customHeight="1" x14ac:dyDescent="0.3">
      <c r="B73" s="9" t="s">
        <v>151</v>
      </c>
      <c r="C73" s="10">
        <v>660000</v>
      </c>
    </row>
    <row r="74" spans="2:3" x14ac:dyDescent="0.3">
      <c r="B74" s="9" t="s">
        <v>152</v>
      </c>
      <c r="C74" s="10">
        <v>9570</v>
      </c>
    </row>
    <row r="75" spans="2:3" ht="15" thickBot="1" x14ac:dyDescent="0.35">
      <c r="B75" s="11"/>
      <c r="C75" s="12">
        <f>SUM(C73:C74)</f>
        <v>669570</v>
      </c>
    </row>
    <row r="76" spans="2:3" x14ac:dyDescent="0.3">
      <c r="B76" s="7" t="s">
        <v>153</v>
      </c>
      <c r="C76" s="8"/>
    </row>
    <row r="77" spans="2:3" x14ac:dyDescent="0.3">
      <c r="B77" s="9" t="s">
        <v>154</v>
      </c>
      <c r="C77" s="10">
        <v>1947564.19</v>
      </c>
    </row>
    <row r="78" spans="2:3" ht="15" thickBot="1" x14ac:dyDescent="0.35">
      <c r="B78" s="11"/>
      <c r="C78" s="12">
        <f>SUM(C77:C77)</f>
        <v>1947564.19</v>
      </c>
    </row>
    <row r="79" spans="2:3" x14ac:dyDescent="0.3">
      <c r="B79" s="7" t="s">
        <v>155</v>
      </c>
      <c r="C79" s="8"/>
    </row>
    <row r="80" spans="2:3" x14ac:dyDescent="0.3">
      <c r="B80" s="9" t="s">
        <v>100</v>
      </c>
      <c r="C80" s="10">
        <v>803161.26</v>
      </c>
    </row>
    <row r="81" spans="2:3" ht="15" thickBot="1" x14ac:dyDescent="0.35">
      <c r="B81" s="11"/>
      <c r="C81" s="12">
        <f>SUM(C80:C80)</f>
        <v>803161.26</v>
      </c>
    </row>
    <row r="82" spans="2:3" x14ac:dyDescent="0.3">
      <c r="B82" s="7" t="s">
        <v>156</v>
      </c>
      <c r="C82" s="8"/>
    </row>
    <row r="83" spans="2:3" x14ac:dyDescent="0.3">
      <c r="B83" s="9" t="s">
        <v>151</v>
      </c>
      <c r="C83" s="10">
        <v>2904</v>
      </c>
    </row>
    <row r="84" spans="2:3" x14ac:dyDescent="0.3">
      <c r="B84" s="9" t="s">
        <v>157</v>
      </c>
      <c r="C84" s="10">
        <v>261122.62</v>
      </c>
    </row>
    <row r="85" spans="2:3" x14ac:dyDescent="0.3">
      <c r="B85" s="9" t="s">
        <v>158</v>
      </c>
      <c r="C85" s="10">
        <v>10945</v>
      </c>
    </row>
    <row r="86" spans="2:3" ht="15" thickBot="1" x14ac:dyDescent="0.35">
      <c r="B86" s="11"/>
      <c r="C86" s="12">
        <f>SUM(C83:C85)</f>
        <v>274971.62</v>
      </c>
    </row>
    <row r="87" spans="2:3" x14ac:dyDescent="0.3">
      <c r="B87" s="7" t="s">
        <v>159</v>
      </c>
      <c r="C87" s="8"/>
    </row>
    <row r="88" spans="2:3" x14ac:dyDescent="0.3">
      <c r="B88" s="9" t="s">
        <v>160</v>
      </c>
      <c r="C88" s="10">
        <v>1757019.78</v>
      </c>
    </row>
    <row r="89" spans="2:3" x14ac:dyDescent="0.3">
      <c r="B89" s="9" t="s">
        <v>33</v>
      </c>
      <c r="C89" s="10">
        <v>75000</v>
      </c>
    </row>
    <row r="90" spans="2:3" ht="15" thickBot="1" x14ac:dyDescent="0.35">
      <c r="B90" s="11"/>
      <c r="C90" s="12">
        <f>SUM(C88:C89)</f>
        <v>1832019.78</v>
      </c>
    </row>
    <row r="91" spans="2:3" x14ac:dyDescent="0.3">
      <c r="B91" s="7" t="s">
        <v>161</v>
      </c>
      <c r="C91" s="8"/>
    </row>
    <row r="92" spans="2:3" x14ac:dyDescent="0.3">
      <c r="B92" s="9" t="s">
        <v>162</v>
      </c>
      <c r="C92" s="10">
        <v>8160</v>
      </c>
    </row>
    <row r="93" spans="2:3" x14ac:dyDescent="0.3">
      <c r="B93" s="9" t="s">
        <v>80</v>
      </c>
      <c r="C93" s="10">
        <v>242.28</v>
      </c>
    </row>
    <row r="94" spans="2:3" ht="15" thickBot="1" x14ac:dyDescent="0.35">
      <c r="B94" s="11" t="s">
        <v>7</v>
      </c>
      <c r="C94" s="12">
        <f>SUM(C92:C93)</f>
        <v>8402.2800000000007</v>
      </c>
    </row>
    <row r="95" spans="2:3" ht="16.2" thickBot="1" x14ac:dyDescent="0.35">
      <c r="B95" s="13" t="s">
        <v>8</v>
      </c>
      <c r="C95" s="14">
        <f>SUM(C94+C90+C86+C81+C78+C75+C71+C67+C63+C57+C26)</f>
        <v>16009940.470000003</v>
      </c>
    </row>
    <row r="141" spans="5:5" x14ac:dyDescent="0.3">
      <c r="E141" s="15"/>
    </row>
    <row r="142" spans="5:5" x14ac:dyDescent="0.3">
      <c r="E142" s="15"/>
    </row>
    <row r="143" spans="5:5" x14ac:dyDescent="0.3">
      <c r="E143" s="15"/>
    </row>
    <row r="144" spans="5:5" x14ac:dyDescent="0.3">
      <c r="E144" s="15"/>
    </row>
    <row r="145" spans="5:5" x14ac:dyDescent="0.3">
      <c r="E145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BEC25-880C-4238-B18C-58495BE544C2}">
  <dimension ref="B1:C74"/>
  <sheetViews>
    <sheetView workbookViewId="0">
      <selection activeCell="D26" sqref="D2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163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190</v>
      </c>
      <c r="C6" s="10">
        <v>1074672</v>
      </c>
    </row>
    <row r="7" spans="2:3" x14ac:dyDescent="0.3">
      <c r="B7" s="9" t="s">
        <v>182</v>
      </c>
      <c r="C7" s="10">
        <v>321290.2</v>
      </c>
    </row>
    <row r="8" spans="2:3" x14ac:dyDescent="0.3">
      <c r="B8" s="9" t="s">
        <v>191</v>
      </c>
      <c r="C8" s="10">
        <v>26448</v>
      </c>
    </row>
    <row r="9" spans="2:3" x14ac:dyDescent="0.3">
      <c r="B9" s="9" t="s">
        <v>39</v>
      </c>
      <c r="C9" s="10">
        <v>52131.46</v>
      </c>
    </row>
    <row r="10" spans="2:3" x14ac:dyDescent="0.3">
      <c r="B10" s="9" t="s">
        <v>164</v>
      </c>
      <c r="C10" s="10">
        <v>33894</v>
      </c>
    </row>
    <row r="11" spans="2:3" x14ac:dyDescent="0.3">
      <c r="B11" s="9" t="s">
        <v>187</v>
      </c>
      <c r="C11" s="10">
        <v>54432</v>
      </c>
    </row>
    <row r="12" spans="2:3" x14ac:dyDescent="0.3">
      <c r="B12" s="9" t="s">
        <v>11</v>
      </c>
      <c r="C12" s="10">
        <v>158400</v>
      </c>
    </row>
    <row r="13" spans="2:3" x14ac:dyDescent="0.3">
      <c r="B13" s="9" t="s">
        <v>165</v>
      </c>
      <c r="C13" s="10">
        <v>40700</v>
      </c>
    </row>
    <row r="14" spans="2:3" x14ac:dyDescent="0.3">
      <c r="B14" s="9" t="s">
        <v>166</v>
      </c>
      <c r="C14" s="10">
        <v>86020</v>
      </c>
    </row>
    <row r="15" spans="2:3" x14ac:dyDescent="0.3">
      <c r="B15" s="9" t="s">
        <v>188</v>
      </c>
      <c r="C15" s="10">
        <v>77148</v>
      </c>
    </row>
    <row r="16" spans="2:3" x14ac:dyDescent="0.3">
      <c r="B16" s="9" t="s">
        <v>176</v>
      </c>
      <c r="C16" s="10">
        <v>687024</v>
      </c>
    </row>
    <row r="17" spans="2:3" x14ac:dyDescent="0.3">
      <c r="B17" s="9" t="s">
        <v>189</v>
      </c>
      <c r="C17" s="10">
        <v>758620</v>
      </c>
    </row>
    <row r="18" spans="2:3" ht="15" thickBot="1" x14ac:dyDescent="0.35">
      <c r="B18" s="11" t="s">
        <v>36</v>
      </c>
      <c r="C18" s="12">
        <f>SUM(C6:C17)</f>
        <v>3370779.66</v>
      </c>
    </row>
    <row r="19" spans="2:3" x14ac:dyDescent="0.3">
      <c r="B19" s="7" t="s">
        <v>167</v>
      </c>
      <c r="C19" s="8"/>
    </row>
    <row r="20" spans="2:3" x14ac:dyDescent="0.3">
      <c r="B20" s="9" t="s">
        <v>168</v>
      </c>
      <c r="C20" s="10">
        <v>203445</v>
      </c>
    </row>
    <row r="21" spans="2:3" x14ac:dyDescent="0.3">
      <c r="B21" s="9" t="s">
        <v>169</v>
      </c>
      <c r="C21" s="10">
        <v>393331.95</v>
      </c>
    </row>
    <row r="22" spans="2:3" ht="15" thickBot="1" x14ac:dyDescent="0.35">
      <c r="B22" s="11" t="s">
        <v>14</v>
      </c>
      <c r="C22" s="12">
        <f>SUM(C20:C21)</f>
        <v>596776.94999999995</v>
      </c>
    </row>
    <row r="23" spans="2:3" x14ac:dyDescent="0.3">
      <c r="B23" s="7" t="s">
        <v>170</v>
      </c>
      <c r="C23" s="10"/>
    </row>
    <row r="24" spans="2:3" x14ac:dyDescent="0.3">
      <c r="B24" s="9" t="s">
        <v>181</v>
      </c>
      <c r="C24" s="10">
        <v>1575980.34</v>
      </c>
    </row>
    <row r="25" spans="2:3" x14ac:dyDescent="0.3">
      <c r="B25" s="9" t="s">
        <v>33</v>
      </c>
      <c r="C25" s="10">
        <v>58022.8</v>
      </c>
    </row>
    <row r="26" spans="2:3" x14ac:dyDescent="0.3">
      <c r="B26" s="9" t="s">
        <v>183</v>
      </c>
      <c r="C26" s="10">
        <v>187893.2</v>
      </c>
    </row>
    <row r="27" spans="2:3" x14ac:dyDescent="0.3">
      <c r="B27" s="9" t="s">
        <v>172</v>
      </c>
      <c r="C27" s="10">
        <v>60970.14</v>
      </c>
    </row>
    <row r="28" spans="2:3" x14ac:dyDescent="0.3">
      <c r="B28" s="9" t="s">
        <v>186</v>
      </c>
      <c r="C28" s="10">
        <v>756215.9</v>
      </c>
    </row>
    <row r="29" spans="2:3" x14ac:dyDescent="0.3">
      <c r="B29" s="9" t="s">
        <v>175</v>
      </c>
      <c r="C29" s="10">
        <v>945429.85</v>
      </c>
    </row>
    <row r="30" spans="2:3" x14ac:dyDescent="0.3">
      <c r="B30" s="9" t="s">
        <v>176</v>
      </c>
      <c r="C30" s="10">
        <v>234141.16</v>
      </c>
    </row>
    <row r="31" spans="2:3" ht="15" thickBot="1" x14ac:dyDescent="0.35">
      <c r="B31" s="11" t="s">
        <v>171</v>
      </c>
      <c r="C31" s="12">
        <f>SUM(C24:C30)</f>
        <v>3818653.39</v>
      </c>
    </row>
    <row r="32" spans="2:3" x14ac:dyDescent="0.3">
      <c r="B32" s="7" t="s">
        <v>193</v>
      </c>
      <c r="C32" s="10"/>
    </row>
    <row r="33" spans="2:3" x14ac:dyDescent="0.3">
      <c r="B33" s="9" t="s">
        <v>185</v>
      </c>
      <c r="C33" s="10">
        <v>179703.83</v>
      </c>
    </row>
    <row r="34" spans="2:3" x14ac:dyDescent="0.3">
      <c r="B34" s="9" t="s">
        <v>173</v>
      </c>
      <c r="C34" s="10">
        <v>5468613.5999999996</v>
      </c>
    </row>
    <row r="35" spans="2:3" x14ac:dyDescent="0.3">
      <c r="B35" s="9" t="s">
        <v>58</v>
      </c>
      <c r="C35" s="10">
        <v>56550.78</v>
      </c>
    </row>
    <row r="36" spans="2:3" ht="15" thickBot="1" x14ac:dyDescent="0.35">
      <c r="B36" s="11" t="s">
        <v>69</v>
      </c>
      <c r="C36" s="12">
        <f>SUM(C33:C35)</f>
        <v>5704868.21</v>
      </c>
    </row>
    <row r="37" spans="2:3" x14ac:dyDescent="0.3">
      <c r="B37" s="7" t="s">
        <v>194</v>
      </c>
      <c r="C37" s="8"/>
    </row>
    <row r="38" spans="2:3" x14ac:dyDescent="0.3">
      <c r="B38" s="9" t="s">
        <v>39</v>
      </c>
      <c r="C38" s="10">
        <v>35381.24</v>
      </c>
    </row>
    <row r="39" spans="2:3" x14ac:dyDescent="0.3">
      <c r="B39" s="9" t="s">
        <v>174</v>
      </c>
      <c r="C39" s="10">
        <v>9802.32</v>
      </c>
    </row>
    <row r="40" spans="2:3" x14ac:dyDescent="0.3">
      <c r="B40" s="9" t="s">
        <v>38</v>
      </c>
      <c r="C40" s="10">
        <v>639659.9</v>
      </c>
    </row>
    <row r="41" spans="2:3" x14ac:dyDescent="0.3">
      <c r="B41" s="9" t="s">
        <v>184</v>
      </c>
      <c r="C41" s="10">
        <v>254245.53</v>
      </c>
    </row>
    <row r="42" spans="2:3" x14ac:dyDescent="0.3">
      <c r="B42" s="9" t="s">
        <v>175</v>
      </c>
      <c r="C42" s="10">
        <v>44404.800000000003</v>
      </c>
    </row>
    <row r="43" spans="2:3" x14ac:dyDescent="0.3">
      <c r="B43" s="9" t="s">
        <v>176</v>
      </c>
      <c r="C43" s="10">
        <v>54274</v>
      </c>
    </row>
    <row r="44" spans="2:3" ht="15" thickBot="1" x14ac:dyDescent="0.35">
      <c r="B44" s="11" t="s">
        <v>177</v>
      </c>
      <c r="C44" s="12">
        <f>SUM(C38:C43)</f>
        <v>1037767.79</v>
      </c>
    </row>
    <row r="45" spans="2:3" x14ac:dyDescent="0.3">
      <c r="B45" s="7" t="s">
        <v>195</v>
      </c>
      <c r="C45" s="8"/>
    </row>
    <row r="46" spans="2:3" x14ac:dyDescent="0.3">
      <c r="B46" s="9" t="s">
        <v>181</v>
      </c>
      <c r="C46" s="10">
        <v>36405.160000000003</v>
      </c>
    </row>
    <row r="47" spans="2:3" x14ac:dyDescent="0.3">
      <c r="B47" s="9" t="s">
        <v>33</v>
      </c>
      <c r="C47" s="10">
        <v>536285.75</v>
      </c>
    </row>
    <row r="48" spans="2:3" x14ac:dyDescent="0.3">
      <c r="B48" s="9" t="s">
        <v>182</v>
      </c>
      <c r="C48" s="10">
        <v>234844.72</v>
      </c>
    </row>
    <row r="49" spans="2:3" x14ac:dyDescent="0.3">
      <c r="B49" s="9" t="s">
        <v>40</v>
      </c>
      <c r="C49" s="10">
        <v>12790.8</v>
      </c>
    </row>
    <row r="50" spans="2:3" x14ac:dyDescent="0.3">
      <c r="B50" s="9" t="s">
        <v>39</v>
      </c>
      <c r="C50" s="10">
        <v>7022.4</v>
      </c>
    </row>
    <row r="51" spans="2:3" x14ac:dyDescent="0.3">
      <c r="B51" s="9" t="s">
        <v>174</v>
      </c>
      <c r="C51" s="10">
        <v>31257.599999999999</v>
      </c>
    </row>
    <row r="52" spans="2:3" x14ac:dyDescent="0.3">
      <c r="B52" s="9" t="s">
        <v>12</v>
      </c>
      <c r="C52" s="10">
        <v>1601737.5</v>
      </c>
    </row>
    <row r="53" spans="2:3" x14ac:dyDescent="0.3">
      <c r="B53" s="9" t="s">
        <v>183</v>
      </c>
      <c r="C53" s="10">
        <v>131340</v>
      </c>
    </row>
    <row r="54" spans="2:3" x14ac:dyDescent="0.3">
      <c r="B54" s="9" t="s">
        <v>184</v>
      </c>
      <c r="C54" s="10">
        <v>15851.88</v>
      </c>
    </row>
    <row r="55" spans="2:3" x14ac:dyDescent="0.3">
      <c r="B55" s="9" t="s">
        <v>38</v>
      </c>
      <c r="C55" s="10">
        <v>3029943.61</v>
      </c>
    </row>
    <row r="56" spans="2:3" x14ac:dyDescent="0.3">
      <c r="B56" s="9" t="s">
        <v>178</v>
      </c>
      <c r="C56" s="10">
        <v>28380</v>
      </c>
    </row>
    <row r="57" spans="2:3" x14ac:dyDescent="0.3">
      <c r="B57" s="9" t="s">
        <v>175</v>
      </c>
      <c r="C57" s="10">
        <v>1283373.2</v>
      </c>
    </row>
    <row r="58" spans="2:3" x14ac:dyDescent="0.3">
      <c r="B58" s="9" t="s">
        <v>176</v>
      </c>
      <c r="C58" s="10">
        <v>1313923.82</v>
      </c>
    </row>
    <row r="59" spans="2:3" ht="15" thickBot="1" x14ac:dyDescent="0.35">
      <c r="B59" s="11" t="s">
        <v>179</v>
      </c>
      <c r="C59" s="12">
        <f>SUM(C46:C58)</f>
        <v>8263156.4400000004</v>
      </c>
    </row>
    <row r="60" spans="2:3" x14ac:dyDescent="0.3">
      <c r="B60" s="7" t="s">
        <v>196</v>
      </c>
      <c r="C60" s="8"/>
    </row>
    <row r="61" spans="2:3" x14ac:dyDescent="0.3">
      <c r="B61" s="9" t="s">
        <v>15</v>
      </c>
      <c r="C61" s="10">
        <v>127875</v>
      </c>
    </row>
    <row r="62" spans="2:3" x14ac:dyDescent="0.3">
      <c r="B62" s="9" t="s">
        <v>16</v>
      </c>
      <c r="C62" s="10">
        <v>17600</v>
      </c>
    </row>
    <row r="63" spans="2:3" ht="15" thickBot="1" x14ac:dyDescent="0.35">
      <c r="B63" s="11" t="s">
        <v>17</v>
      </c>
      <c r="C63" s="12">
        <f>SUM(C61:C62)</f>
        <v>145475</v>
      </c>
    </row>
    <row r="64" spans="2:3" x14ac:dyDescent="0.3">
      <c r="B64" s="7" t="s">
        <v>197</v>
      </c>
      <c r="C64" s="8"/>
    </row>
    <row r="65" spans="2:3" x14ac:dyDescent="0.3">
      <c r="B65" s="9" t="s">
        <v>40</v>
      </c>
      <c r="C65" s="10">
        <v>1804473</v>
      </c>
    </row>
    <row r="66" spans="2:3" x14ac:dyDescent="0.3">
      <c r="B66" s="9" t="s">
        <v>12</v>
      </c>
      <c r="C66" s="10">
        <v>796796</v>
      </c>
    </row>
    <row r="67" spans="2:3" x14ac:dyDescent="0.3">
      <c r="B67" s="9" t="s">
        <v>180</v>
      </c>
      <c r="C67" s="10">
        <v>61600</v>
      </c>
    </row>
    <row r="68" spans="2:3" ht="15" thickBot="1" x14ac:dyDescent="0.35">
      <c r="B68" s="11" t="s">
        <v>43</v>
      </c>
      <c r="C68" s="12">
        <f>SUM(C65:C67)</f>
        <v>2662869</v>
      </c>
    </row>
    <row r="69" spans="2:3" ht="15" thickBot="1" x14ac:dyDescent="0.35">
      <c r="B69" s="17" t="s">
        <v>18</v>
      </c>
      <c r="C69" s="18">
        <f>SUM(C68+C63+C59+C44+C36+C31+C22+C18)</f>
        <v>25600346.440000001</v>
      </c>
    </row>
    <row r="70" spans="2:3" x14ac:dyDescent="0.3">
      <c r="B70" s="7" t="s">
        <v>44</v>
      </c>
      <c r="C70" s="8"/>
    </row>
    <row r="71" spans="2:3" x14ac:dyDescent="0.3">
      <c r="B71" s="9" t="s">
        <v>192</v>
      </c>
      <c r="C71" s="10">
        <v>752259.89</v>
      </c>
    </row>
    <row r="72" spans="2:3" x14ac:dyDescent="0.3">
      <c r="B72" s="9" t="s">
        <v>80</v>
      </c>
      <c r="C72" s="10">
        <v>34005.339999999997</v>
      </c>
    </row>
    <row r="73" spans="2:3" ht="15" thickBot="1" x14ac:dyDescent="0.35">
      <c r="B73" s="11" t="s">
        <v>7</v>
      </c>
      <c r="C73" s="12">
        <f>SUM(C71:C72)</f>
        <v>786265.23</v>
      </c>
    </row>
    <row r="74" spans="2:3" ht="16.2" thickBot="1" x14ac:dyDescent="0.35">
      <c r="B74" s="13" t="s">
        <v>8</v>
      </c>
      <c r="C74" s="14">
        <f>SUM(C73+C69)</f>
        <v>26386611.670000002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09B2-40DE-41A3-9F98-6995FC2B543F}">
  <dimension ref="B1:C49"/>
  <sheetViews>
    <sheetView topLeftCell="A37" workbookViewId="0">
      <selection activeCell="E22" sqref="E22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198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34</v>
      </c>
      <c r="C6" s="10">
        <v>63756</v>
      </c>
    </row>
    <row r="7" spans="2:3" x14ac:dyDescent="0.3">
      <c r="B7" s="9" t="s">
        <v>182</v>
      </c>
      <c r="C7" s="10">
        <v>13157.1</v>
      </c>
    </row>
    <row r="8" spans="2:3" x14ac:dyDescent="0.3">
      <c r="B8" s="9" t="s">
        <v>203</v>
      </c>
      <c r="C8" s="10">
        <v>303600</v>
      </c>
    </row>
    <row r="9" spans="2:3" x14ac:dyDescent="0.3">
      <c r="B9" s="9" t="s">
        <v>51</v>
      </c>
      <c r="C9" s="10">
        <v>30030</v>
      </c>
    </row>
    <row r="10" spans="2:3" x14ac:dyDescent="0.3">
      <c r="B10" s="9" t="s">
        <v>204</v>
      </c>
      <c r="C10" s="10">
        <v>15070</v>
      </c>
    </row>
    <row r="11" spans="2:3" x14ac:dyDescent="0.3">
      <c r="B11" s="9" t="s">
        <v>166</v>
      </c>
      <c r="C11" s="10">
        <v>69740</v>
      </c>
    </row>
    <row r="12" spans="2:3" x14ac:dyDescent="0.3">
      <c r="B12" s="9" t="s">
        <v>205</v>
      </c>
      <c r="C12" s="10">
        <v>28600</v>
      </c>
    </row>
    <row r="13" spans="2:3" x14ac:dyDescent="0.3">
      <c r="B13" s="9" t="s">
        <v>206</v>
      </c>
      <c r="C13" s="10">
        <v>51772.800000000003</v>
      </c>
    </row>
    <row r="14" spans="2:3" x14ac:dyDescent="0.3">
      <c r="B14" s="9" t="s">
        <v>207</v>
      </c>
      <c r="C14" s="10">
        <v>18480</v>
      </c>
    </row>
    <row r="15" spans="2:3" x14ac:dyDescent="0.3">
      <c r="B15" s="9" t="s">
        <v>38</v>
      </c>
      <c r="C15" s="10">
        <v>62748</v>
      </c>
    </row>
    <row r="16" spans="2:3" x14ac:dyDescent="0.3">
      <c r="B16" s="9" t="s">
        <v>208</v>
      </c>
      <c r="C16" s="10">
        <v>11928</v>
      </c>
    </row>
    <row r="17" spans="2:3" x14ac:dyDescent="0.3">
      <c r="B17" s="9" t="s">
        <v>176</v>
      </c>
      <c r="C17" s="10">
        <v>674220</v>
      </c>
    </row>
    <row r="18" spans="2:3" x14ac:dyDescent="0.3">
      <c r="B18" s="9" t="s">
        <v>29</v>
      </c>
      <c r="C18" s="10">
        <v>1751098</v>
      </c>
    </row>
    <row r="19" spans="2:3" ht="15" thickBot="1" x14ac:dyDescent="0.35">
      <c r="B19" s="11" t="s">
        <v>36</v>
      </c>
      <c r="C19" s="12">
        <f>SUM(C6:C18)</f>
        <v>3094199.9</v>
      </c>
    </row>
    <row r="20" spans="2:3" x14ac:dyDescent="0.3">
      <c r="B20" s="7" t="s">
        <v>167</v>
      </c>
      <c r="C20" s="8"/>
    </row>
    <row r="21" spans="2:3" x14ac:dyDescent="0.3">
      <c r="B21" s="9" t="s">
        <v>168</v>
      </c>
      <c r="C21" s="10">
        <v>1688094</v>
      </c>
    </row>
    <row r="22" spans="2:3" x14ac:dyDescent="0.3">
      <c r="B22" s="9" t="s">
        <v>199</v>
      </c>
      <c r="C22" s="10">
        <v>205920</v>
      </c>
    </row>
    <row r="23" spans="2:3" x14ac:dyDescent="0.3">
      <c r="B23" s="9" t="s">
        <v>169</v>
      </c>
      <c r="C23" s="10">
        <v>823402.8</v>
      </c>
    </row>
    <row r="24" spans="2:3" ht="15" thickBot="1" x14ac:dyDescent="0.35">
      <c r="B24" s="11" t="s">
        <v>14</v>
      </c>
      <c r="C24" s="12">
        <f>SUM(C21:C23)</f>
        <v>2717416.8</v>
      </c>
    </row>
    <row r="25" spans="2:3" x14ac:dyDescent="0.3">
      <c r="B25" s="7" t="s">
        <v>209</v>
      </c>
      <c r="C25" s="10"/>
    </row>
    <row r="26" spans="2:3" x14ac:dyDescent="0.3">
      <c r="B26" s="9" t="s">
        <v>210</v>
      </c>
      <c r="C26" s="10">
        <v>75900</v>
      </c>
    </row>
    <row r="27" spans="2:3" ht="15" thickBot="1" x14ac:dyDescent="0.35">
      <c r="B27" s="11" t="s">
        <v>211</v>
      </c>
      <c r="C27" s="12">
        <f>SUM(C26:C26)</f>
        <v>75900</v>
      </c>
    </row>
    <row r="28" spans="2:3" x14ac:dyDescent="0.3">
      <c r="B28" s="7" t="s">
        <v>193</v>
      </c>
      <c r="C28" s="10"/>
    </row>
    <row r="29" spans="2:3" x14ac:dyDescent="0.3">
      <c r="B29" s="9" t="s">
        <v>28</v>
      </c>
      <c r="C29" s="10">
        <v>480064.32</v>
      </c>
    </row>
    <row r="30" spans="2:3" x14ac:dyDescent="0.3">
      <c r="B30" s="9" t="s">
        <v>202</v>
      </c>
      <c r="C30" s="10">
        <v>390108</v>
      </c>
    </row>
    <row r="31" spans="2:3" x14ac:dyDescent="0.3">
      <c r="B31" s="9" t="s">
        <v>185</v>
      </c>
      <c r="C31" s="10">
        <v>304261.24</v>
      </c>
    </row>
    <row r="32" spans="2:3" x14ac:dyDescent="0.3">
      <c r="B32" s="9" t="s">
        <v>12</v>
      </c>
      <c r="C32" s="10">
        <v>1057172.3999999999</v>
      </c>
    </row>
    <row r="33" spans="2:3" x14ac:dyDescent="0.3">
      <c r="B33" s="9" t="s">
        <v>58</v>
      </c>
      <c r="C33" s="10">
        <v>52608.6</v>
      </c>
    </row>
    <row r="34" spans="2:3" x14ac:dyDescent="0.3">
      <c r="B34" s="9" t="s">
        <v>29</v>
      </c>
      <c r="C34" s="10">
        <v>610890</v>
      </c>
    </row>
    <row r="35" spans="2:3" x14ac:dyDescent="0.3">
      <c r="B35" s="9" t="s">
        <v>30</v>
      </c>
      <c r="C35" s="10">
        <v>2037612</v>
      </c>
    </row>
    <row r="36" spans="2:3" ht="15" thickBot="1" x14ac:dyDescent="0.35">
      <c r="B36" s="11" t="s">
        <v>69</v>
      </c>
      <c r="C36" s="12">
        <f>SUM(C29:C35)</f>
        <v>4932716.5600000005</v>
      </c>
    </row>
    <row r="37" spans="2:3" x14ac:dyDescent="0.3">
      <c r="B37" s="7" t="s">
        <v>212</v>
      </c>
      <c r="C37" s="8"/>
    </row>
    <row r="38" spans="2:3" x14ac:dyDescent="0.3">
      <c r="B38" s="9" t="s">
        <v>33</v>
      </c>
      <c r="C38" s="10">
        <v>24623.5</v>
      </c>
    </row>
    <row r="39" spans="2:3" ht="15" thickBot="1" x14ac:dyDescent="0.35">
      <c r="B39" s="11" t="s">
        <v>41</v>
      </c>
      <c r="C39" s="12">
        <f>SUM(C38:C38)</f>
        <v>24623.5</v>
      </c>
    </row>
    <row r="40" spans="2:3" x14ac:dyDescent="0.3">
      <c r="B40" s="7" t="s">
        <v>213</v>
      </c>
      <c r="C40" s="8"/>
    </row>
    <row r="41" spans="2:3" x14ac:dyDescent="0.3">
      <c r="B41" s="9" t="s">
        <v>15</v>
      </c>
      <c r="C41" s="10">
        <v>763686</v>
      </c>
    </row>
    <row r="42" spans="2:3" ht="15" thickBot="1" x14ac:dyDescent="0.35">
      <c r="B42" s="11" t="s">
        <v>17</v>
      </c>
      <c r="C42" s="12">
        <f>SUM(C41:C41)</f>
        <v>763686</v>
      </c>
    </row>
    <row r="43" spans="2:3" x14ac:dyDescent="0.3">
      <c r="B43" s="7" t="s">
        <v>214</v>
      </c>
      <c r="C43" s="8"/>
    </row>
    <row r="44" spans="2:3" x14ac:dyDescent="0.3">
      <c r="B44" s="9" t="s">
        <v>201</v>
      </c>
      <c r="C44" s="10">
        <v>26246.22</v>
      </c>
    </row>
    <row r="45" spans="2:3" x14ac:dyDescent="0.3">
      <c r="B45" s="9" t="s">
        <v>12</v>
      </c>
      <c r="C45" s="10">
        <v>445159</v>
      </c>
    </row>
    <row r="46" spans="2:3" x14ac:dyDescent="0.3">
      <c r="B46" s="9" t="s">
        <v>200</v>
      </c>
      <c r="C46" s="10">
        <v>221958</v>
      </c>
    </row>
    <row r="47" spans="2:3" ht="15" thickBot="1" x14ac:dyDescent="0.35">
      <c r="B47" s="11" t="s">
        <v>43</v>
      </c>
      <c r="C47" s="12">
        <f>SUM(C44:C46)</f>
        <v>693363.22</v>
      </c>
    </row>
    <row r="48" spans="2:3" ht="15" thickBot="1" x14ac:dyDescent="0.35">
      <c r="B48" s="17" t="s">
        <v>18</v>
      </c>
      <c r="C48" s="18">
        <f>SUM(C47+C42+C39+C36+C27+C24+C19)</f>
        <v>12301905.98</v>
      </c>
    </row>
    <row r="49" spans="2:3" ht="16.2" thickBot="1" x14ac:dyDescent="0.35">
      <c r="B49" s="13" t="s">
        <v>8</v>
      </c>
      <c r="C49" s="14">
        <f>SUM(C48)</f>
        <v>12301905.98</v>
      </c>
    </row>
  </sheetData>
  <sortState xmlns:xlrd2="http://schemas.microsoft.com/office/spreadsheetml/2017/richdata2" ref="B6:C18">
    <sortCondition ref="B6:B18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13CF8-123D-41FE-9E11-957EDE9AAE46}">
  <dimension ref="B1:C15"/>
  <sheetViews>
    <sheetView workbookViewId="0">
      <selection activeCell="C22" sqref="C22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215</v>
      </c>
    </row>
    <row r="4" spans="2:3" x14ac:dyDescent="0.3">
      <c r="B4" s="7" t="s">
        <v>216</v>
      </c>
      <c r="C4" s="10"/>
    </row>
    <row r="5" spans="2:3" x14ac:dyDescent="0.3">
      <c r="B5" s="9" t="s">
        <v>218</v>
      </c>
      <c r="C5" s="10">
        <v>256200</v>
      </c>
    </row>
    <row r="6" spans="2:3" x14ac:dyDescent="0.3">
      <c r="B6" s="9" t="s">
        <v>219</v>
      </c>
      <c r="C6" s="10">
        <v>470250</v>
      </c>
    </row>
    <row r="7" spans="2:3" x14ac:dyDescent="0.3">
      <c r="B7" s="9" t="s">
        <v>220</v>
      </c>
      <c r="C7" s="10">
        <v>348580.8</v>
      </c>
    </row>
    <row r="8" spans="2:3" x14ac:dyDescent="0.3">
      <c r="B8" s="9" t="s">
        <v>221</v>
      </c>
      <c r="C8" s="10">
        <v>244200</v>
      </c>
    </row>
    <row r="9" spans="2:3" ht="15" thickBot="1" x14ac:dyDescent="0.35">
      <c r="B9" s="11" t="s">
        <v>217</v>
      </c>
      <c r="C9" s="12">
        <f>SUM(C5:C8)</f>
        <v>1319230.8</v>
      </c>
    </row>
    <row r="10" spans="2:3" x14ac:dyDescent="0.3">
      <c r="B10" s="7" t="s">
        <v>222</v>
      </c>
      <c r="C10" s="8"/>
    </row>
    <row r="11" spans="2:3" x14ac:dyDescent="0.3">
      <c r="B11" s="9" t="s">
        <v>223</v>
      </c>
      <c r="C11" s="10">
        <v>6</v>
      </c>
    </row>
    <row r="12" spans="2:3" x14ac:dyDescent="0.3">
      <c r="B12" s="9" t="s">
        <v>224</v>
      </c>
      <c r="C12" s="10">
        <v>95323635.159999996</v>
      </c>
    </row>
    <row r="13" spans="2:3" ht="15" thickBot="1" x14ac:dyDescent="0.35">
      <c r="B13" s="11" t="s">
        <v>225</v>
      </c>
      <c r="C13" s="12">
        <f>SUM(C11:C12)</f>
        <v>95323641.159999996</v>
      </c>
    </row>
    <row r="14" spans="2:3" ht="15" thickBot="1" x14ac:dyDescent="0.35">
      <c r="B14" s="17" t="s">
        <v>18</v>
      </c>
      <c r="C14" s="18">
        <f>SUM(C13+C9)</f>
        <v>96642871.959999993</v>
      </c>
    </row>
    <row r="15" spans="2:3" ht="16.2" thickBot="1" x14ac:dyDescent="0.35">
      <c r="B15" s="13" t="s">
        <v>8</v>
      </c>
      <c r="C15" s="14">
        <f>SUM(C14)</f>
        <v>96642871.959999993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F7BF1-D247-462F-AEB8-E5F3FAF07ADE}">
  <dimension ref="B1:C8"/>
  <sheetViews>
    <sheetView workbookViewId="0">
      <selection activeCell="D23" sqref="D23:D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226</v>
      </c>
    </row>
    <row r="4" spans="2:3" x14ac:dyDescent="0.3">
      <c r="B4" s="7" t="s">
        <v>2</v>
      </c>
      <c r="C4" s="8"/>
    </row>
    <row r="5" spans="2:3" x14ac:dyDescent="0.3">
      <c r="B5" s="9" t="s">
        <v>227</v>
      </c>
      <c r="C5" s="10">
        <v>3337068</v>
      </c>
    </row>
    <row r="6" spans="2:3" x14ac:dyDescent="0.3">
      <c r="B6" s="9" t="s">
        <v>80</v>
      </c>
      <c r="C6" s="10">
        <v>77150.64</v>
      </c>
    </row>
    <row r="7" spans="2:3" ht="15" thickBot="1" x14ac:dyDescent="0.35">
      <c r="B7" s="11" t="s">
        <v>7</v>
      </c>
      <c r="C7" s="12">
        <f>SUM(C5:C6)</f>
        <v>3414218.64</v>
      </c>
    </row>
    <row r="8" spans="2:3" ht="16.2" thickBot="1" x14ac:dyDescent="0.35">
      <c r="B8" s="13" t="s">
        <v>8</v>
      </c>
      <c r="C8" s="14">
        <f>SUM(C7)</f>
        <v>3414218.64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13ED9-AB14-48CC-8407-75A7CC5162C0}">
  <dimension ref="B1:C8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228</v>
      </c>
    </row>
    <row r="4" spans="2:3" x14ac:dyDescent="0.3">
      <c r="B4" s="7" t="s">
        <v>2</v>
      </c>
      <c r="C4" s="8"/>
    </row>
    <row r="5" spans="2:3" x14ac:dyDescent="0.3">
      <c r="B5" s="9" t="s">
        <v>229</v>
      </c>
      <c r="C5" s="10">
        <v>12725</v>
      </c>
    </row>
    <row r="6" spans="2:3" x14ac:dyDescent="0.3">
      <c r="B6" s="9" t="s">
        <v>80</v>
      </c>
      <c r="C6" s="10">
        <v>600.59</v>
      </c>
    </row>
    <row r="7" spans="2:3" ht="15" thickBot="1" x14ac:dyDescent="0.35">
      <c r="B7" s="11" t="s">
        <v>7</v>
      </c>
      <c r="C7" s="12">
        <f>SUM(C5:C6)</f>
        <v>13325.59</v>
      </c>
    </row>
    <row r="8" spans="2:3" ht="16.2" thickBot="1" x14ac:dyDescent="0.35">
      <c r="B8" s="13" t="s">
        <v>8</v>
      </c>
      <c r="C8" s="14">
        <f>SUM(C7)</f>
        <v>13325.59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4C4EF-EE08-424F-BE5B-342A1562F0D5}">
  <dimension ref="B1:C7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230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32</v>
      </c>
      <c r="C5" s="8"/>
    </row>
    <row r="6" spans="2:3" x14ac:dyDescent="0.3">
      <c r="B6" s="9" t="s">
        <v>182</v>
      </c>
      <c r="C6" s="10">
        <v>27456</v>
      </c>
    </row>
    <row r="7" spans="2:3" x14ac:dyDescent="0.3">
      <c r="B7" s="9" t="s">
        <v>39</v>
      </c>
      <c r="C7" s="10">
        <v>140083.6</v>
      </c>
    </row>
    <row r="8" spans="2:3" x14ac:dyDescent="0.3">
      <c r="B8" s="9" t="s">
        <v>164</v>
      </c>
      <c r="C8" s="10">
        <v>13036.8</v>
      </c>
    </row>
    <row r="9" spans="2:3" x14ac:dyDescent="0.3">
      <c r="B9" s="9" t="s">
        <v>231</v>
      </c>
      <c r="C9" s="10">
        <v>1938.82</v>
      </c>
    </row>
    <row r="10" spans="2:3" x14ac:dyDescent="0.3">
      <c r="B10" s="9" t="s">
        <v>11</v>
      </c>
      <c r="C10" s="10">
        <v>308160</v>
      </c>
    </row>
    <row r="11" spans="2:3" x14ac:dyDescent="0.3">
      <c r="B11" s="9" t="s">
        <v>183</v>
      </c>
      <c r="C11" s="10">
        <v>66360</v>
      </c>
    </row>
    <row r="12" spans="2:3" x14ac:dyDescent="0.3">
      <c r="B12" s="9" t="s">
        <v>38</v>
      </c>
      <c r="C12" s="10">
        <v>201996</v>
      </c>
    </row>
    <row r="13" spans="2:3" x14ac:dyDescent="0.3">
      <c r="B13" s="9" t="s">
        <v>176</v>
      </c>
      <c r="C13" s="10">
        <v>726066</v>
      </c>
    </row>
    <row r="14" spans="2:3" x14ac:dyDescent="0.3">
      <c r="B14" s="9" t="s">
        <v>29</v>
      </c>
      <c r="C14" s="10">
        <v>29302</v>
      </c>
    </row>
    <row r="15" spans="2:3" ht="15" thickBot="1" x14ac:dyDescent="0.35">
      <c r="B15" s="11" t="s">
        <v>36</v>
      </c>
      <c r="C15" s="12">
        <f>SUM(C6:C14)</f>
        <v>1514399.22</v>
      </c>
    </row>
    <row r="16" spans="2:3" x14ac:dyDescent="0.3">
      <c r="B16" s="7" t="s">
        <v>167</v>
      </c>
      <c r="C16" s="8"/>
    </row>
    <row r="17" spans="2:3" x14ac:dyDescent="0.3">
      <c r="B17" s="9" t="s">
        <v>168</v>
      </c>
      <c r="C17" s="10">
        <v>896346</v>
      </c>
    </row>
    <row r="18" spans="2:3" x14ac:dyDescent="0.3">
      <c r="B18" s="9" t="s">
        <v>169</v>
      </c>
      <c r="C18" s="10">
        <v>621828.9</v>
      </c>
    </row>
    <row r="19" spans="2:3" x14ac:dyDescent="0.3">
      <c r="B19" s="9" t="s">
        <v>199</v>
      </c>
      <c r="C19" s="10">
        <v>121770</v>
      </c>
    </row>
    <row r="20" spans="2:3" ht="15" thickBot="1" x14ac:dyDescent="0.35">
      <c r="B20" s="11" t="s">
        <v>14</v>
      </c>
      <c r="C20" s="12">
        <f>SUM(C17:C19)</f>
        <v>1639944.9</v>
      </c>
    </row>
    <row r="21" spans="2:3" x14ac:dyDescent="0.3">
      <c r="B21" s="7" t="s">
        <v>170</v>
      </c>
      <c r="C21" s="10"/>
    </row>
    <row r="22" spans="2:3" x14ac:dyDescent="0.3">
      <c r="B22" s="9" t="s">
        <v>181</v>
      </c>
      <c r="C22" s="10">
        <v>43678.8</v>
      </c>
    </row>
    <row r="23" spans="2:3" x14ac:dyDescent="0.3">
      <c r="B23" s="9" t="s">
        <v>33</v>
      </c>
      <c r="C23" s="10">
        <v>134894.76</v>
      </c>
    </row>
    <row r="24" spans="2:3" x14ac:dyDescent="0.3">
      <c r="B24" s="9" t="s">
        <v>39</v>
      </c>
      <c r="C24" s="10">
        <v>764457.87</v>
      </c>
    </row>
    <row r="25" spans="2:3" x14ac:dyDescent="0.3">
      <c r="B25" s="9" t="s">
        <v>232</v>
      </c>
      <c r="C25" s="10">
        <v>2538679.11</v>
      </c>
    </row>
    <row r="26" spans="2:3" x14ac:dyDescent="0.3">
      <c r="B26" s="9" t="s">
        <v>12</v>
      </c>
      <c r="C26" s="10">
        <v>50287.78</v>
      </c>
    </row>
    <row r="27" spans="2:3" x14ac:dyDescent="0.3">
      <c r="B27" s="9" t="s">
        <v>183</v>
      </c>
      <c r="C27" s="10">
        <v>281839.8</v>
      </c>
    </row>
    <row r="28" spans="2:3" x14ac:dyDescent="0.3">
      <c r="B28" s="9" t="s">
        <v>186</v>
      </c>
      <c r="C28" s="10">
        <v>296101.96000000002</v>
      </c>
    </row>
    <row r="29" spans="2:3" x14ac:dyDescent="0.3">
      <c r="B29" s="9" t="s">
        <v>233</v>
      </c>
      <c r="C29" s="10">
        <v>3997923.6</v>
      </c>
    </row>
    <row r="30" spans="2:3" x14ac:dyDescent="0.3">
      <c r="B30" s="9" t="s">
        <v>175</v>
      </c>
      <c r="C30" s="10">
        <v>968294.23</v>
      </c>
    </row>
    <row r="31" spans="2:3" x14ac:dyDescent="0.3">
      <c r="B31" s="9" t="s">
        <v>176</v>
      </c>
      <c r="C31" s="10">
        <v>1348119.52</v>
      </c>
    </row>
    <row r="32" spans="2:3" ht="15" thickBot="1" x14ac:dyDescent="0.35">
      <c r="B32" s="11" t="s">
        <v>171</v>
      </c>
      <c r="C32" s="12">
        <f>SUM(C22:C31)</f>
        <v>10424277.43</v>
      </c>
    </row>
    <row r="33" spans="2:3" x14ac:dyDescent="0.3">
      <c r="B33" s="7" t="s">
        <v>238</v>
      </c>
      <c r="C33" s="10"/>
    </row>
    <row r="34" spans="2:3" x14ac:dyDescent="0.3">
      <c r="B34" s="9" t="s">
        <v>38</v>
      </c>
      <c r="C34" s="10">
        <v>1250249</v>
      </c>
    </row>
    <row r="35" spans="2:3" ht="15" thickBot="1" x14ac:dyDescent="0.35">
      <c r="B35" s="11" t="s">
        <v>239</v>
      </c>
      <c r="C35" s="12">
        <f>SUM(C34:C34)</f>
        <v>1250249</v>
      </c>
    </row>
    <row r="36" spans="2:3" x14ac:dyDescent="0.3">
      <c r="B36" s="7" t="s">
        <v>194</v>
      </c>
      <c r="C36" s="8"/>
    </row>
    <row r="37" spans="2:3" x14ac:dyDescent="0.3">
      <c r="B37" s="9" t="s">
        <v>33</v>
      </c>
      <c r="C37" s="10">
        <v>293052.09999999998</v>
      </c>
    </row>
    <row r="38" spans="2:3" x14ac:dyDescent="0.3">
      <c r="B38" s="9" t="s">
        <v>39</v>
      </c>
      <c r="C38" s="10">
        <v>454408.63</v>
      </c>
    </row>
    <row r="39" spans="2:3" x14ac:dyDescent="0.3">
      <c r="B39" s="9" t="s">
        <v>174</v>
      </c>
      <c r="C39" s="10">
        <v>29406.959999999999</v>
      </c>
    </row>
    <row r="40" spans="2:3" x14ac:dyDescent="0.3">
      <c r="B40" s="9" t="s">
        <v>184</v>
      </c>
      <c r="C40" s="10">
        <v>243411.19</v>
      </c>
    </row>
    <row r="41" spans="2:3" x14ac:dyDescent="0.3">
      <c r="B41" s="9" t="s">
        <v>38</v>
      </c>
      <c r="C41" s="10">
        <v>1686551.9</v>
      </c>
    </row>
    <row r="42" spans="2:3" x14ac:dyDescent="0.3">
      <c r="B42" s="9" t="s">
        <v>175</v>
      </c>
      <c r="C42" s="10">
        <v>22202.400000000001</v>
      </c>
    </row>
    <row r="43" spans="2:3" x14ac:dyDescent="0.3">
      <c r="B43" s="9" t="s">
        <v>176</v>
      </c>
      <c r="C43" s="10">
        <v>75144.3</v>
      </c>
    </row>
    <row r="44" spans="2:3" ht="15" thickBot="1" x14ac:dyDescent="0.35">
      <c r="B44" s="11" t="s">
        <v>177</v>
      </c>
      <c r="C44" s="12">
        <f>SUM(C37:C43)</f>
        <v>2804177.4799999995</v>
      </c>
    </row>
    <row r="45" spans="2:3" x14ac:dyDescent="0.3">
      <c r="B45" s="7" t="s">
        <v>195</v>
      </c>
      <c r="C45" s="8"/>
    </row>
    <row r="46" spans="2:3" x14ac:dyDescent="0.3">
      <c r="B46" s="9" t="s">
        <v>181</v>
      </c>
      <c r="C46" s="10">
        <v>41224.06</v>
      </c>
    </row>
    <row r="47" spans="2:3" x14ac:dyDescent="0.3">
      <c r="B47" s="9" t="s">
        <v>33</v>
      </c>
      <c r="C47" s="10">
        <v>540459.15</v>
      </c>
    </row>
    <row r="48" spans="2:3" x14ac:dyDescent="0.3">
      <c r="B48" s="9" t="s">
        <v>234</v>
      </c>
      <c r="C48" s="10">
        <v>15242.96</v>
      </c>
    </row>
    <row r="49" spans="2:3" x14ac:dyDescent="0.3">
      <c r="B49" s="9" t="s">
        <v>182</v>
      </c>
      <c r="C49" s="10">
        <v>168069.44</v>
      </c>
    </row>
    <row r="50" spans="2:3" x14ac:dyDescent="0.3">
      <c r="B50" s="9" t="s">
        <v>218</v>
      </c>
      <c r="C50" s="10">
        <v>754906.68</v>
      </c>
    </row>
    <row r="51" spans="2:3" x14ac:dyDescent="0.3">
      <c r="B51" s="9" t="s">
        <v>235</v>
      </c>
      <c r="C51" s="10">
        <v>144650</v>
      </c>
    </row>
    <row r="52" spans="2:3" x14ac:dyDescent="0.3">
      <c r="B52" s="9" t="s">
        <v>236</v>
      </c>
      <c r="C52" s="10">
        <v>173932</v>
      </c>
    </row>
    <row r="53" spans="2:3" x14ac:dyDescent="0.3">
      <c r="B53" s="9" t="s">
        <v>39</v>
      </c>
      <c r="C53" s="10">
        <v>1663878.22</v>
      </c>
    </row>
    <row r="54" spans="2:3" x14ac:dyDescent="0.3">
      <c r="B54" s="9" t="s">
        <v>174</v>
      </c>
      <c r="C54" s="10">
        <v>174791.21</v>
      </c>
    </row>
    <row r="55" spans="2:3" x14ac:dyDescent="0.3">
      <c r="B55" s="9" t="s">
        <v>232</v>
      </c>
      <c r="C55" s="10">
        <v>131886.13</v>
      </c>
    </row>
    <row r="56" spans="2:3" x14ac:dyDescent="0.3">
      <c r="B56" s="9" t="s">
        <v>12</v>
      </c>
      <c r="C56" s="10">
        <v>2143847.2000000002</v>
      </c>
    </row>
    <row r="57" spans="2:3" x14ac:dyDescent="0.3">
      <c r="B57" s="9" t="s">
        <v>237</v>
      </c>
      <c r="C57" s="10">
        <v>129250</v>
      </c>
    </row>
    <row r="58" spans="2:3" x14ac:dyDescent="0.3">
      <c r="B58" s="9" t="s">
        <v>38</v>
      </c>
      <c r="C58" s="10">
        <v>1683872.87</v>
      </c>
    </row>
    <row r="59" spans="2:3" x14ac:dyDescent="0.3">
      <c r="B59" s="9" t="s">
        <v>178</v>
      </c>
      <c r="C59" s="10">
        <v>75900</v>
      </c>
    </row>
    <row r="60" spans="2:3" x14ac:dyDescent="0.3">
      <c r="B60" s="9" t="s">
        <v>175</v>
      </c>
      <c r="C60" s="10">
        <v>987036.23</v>
      </c>
    </row>
    <row r="61" spans="2:3" x14ac:dyDescent="0.3">
      <c r="B61" s="9" t="s">
        <v>68</v>
      </c>
      <c r="C61" s="10">
        <v>23716</v>
      </c>
    </row>
    <row r="62" spans="2:3" x14ac:dyDescent="0.3">
      <c r="B62" s="9" t="s">
        <v>176</v>
      </c>
      <c r="C62" s="10">
        <v>1432918.85</v>
      </c>
    </row>
    <row r="63" spans="2:3" ht="15" thickBot="1" x14ac:dyDescent="0.35">
      <c r="B63" s="11" t="s">
        <v>179</v>
      </c>
      <c r="C63" s="12">
        <f>SUM(C46:C62)</f>
        <v>10285581</v>
      </c>
    </row>
    <row r="64" spans="2:3" x14ac:dyDescent="0.3">
      <c r="B64" s="7" t="s">
        <v>196</v>
      </c>
      <c r="C64" s="8"/>
    </row>
    <row r="65" spans="2:3" x14ac:dyDescent="0.3">
      <c r="B65" s="9" t="s">
        <v>15</v>
      </c>
      <c r="C65" s="10">
        <v>519662</v>
      </c>
    </row>
    <row r="66" spans="2:3" x14ac:dyDescent="0.3">
      <c r="B66" s="9" t="s">
        <v>16</v>
      </c>
      <c r="C66" s="10">
        <v>86900</v>
      </c>
    </row>
    <row r="67" spans="2:3" ht="15" thickBot="1" x14ac:dyDescent="0.35">
      <c r="B67" s="11" t="s">
        <v>17</v>
      </c>
      <c r="C67" s="12">
        <f>SUM(C65:C66)</f>
        <v>606562</v>
      </c>
    </row>
    <row r="68" spans="2:3" x14ac:dyDescent="0.3">
      <c r="B68" s="7" t="s">
        <v>197</v>
      </c>
      <c r="C68" s="8"/>
    </row>
    <row r="69" spans="2:3" x14ac:dyDescent="0.3">
      <c r="B69" s="9" t="s">
        <v>175</v>
      </c>
      <c r="C69" s="10">
        <v>190349.94</v>
      </c>
    </row>
    <row r="70" spans="2:3" x14ac:dyDescent="0.3">
      <c r="B70" s="9" t="s">
        <v>39</v>
      </c>
      <c r="C70" s="10">
        <v>256713.60000000001</v>
      </c>
    </row>
    <row r="71" spans="2:3" ht="15" thickBot="1" x14ac:dyDescent="0.35">
      <c r="B71" s="11" t="s">
        <v>43</v>
      </c>
      <c r="C71" s="12">
        <f>SUM(C69:C70)</f>
        <v>447063.54000000004</v>
      </c>
    </row>
    <row r="72" spans="2:3" ht="15" thickBot="1" x14ac:dyDescent="0.35">
      <c r="B72" s="17" t="s">
        <v>18</v>
      </c>
      <c r="C72" s="18">
        <f>SUM(C71+C67+C63+C44+C35+C32+C20+C15)</f>
        <v>28972254.569999997</v>
      </c>
    </row>
    <row r="73" spans="2:3" x14ac:dyDescent="0.3">
      <c r="B73" s="7" t="s">
        <v>44</v>
      </c>
      <c r="C73" s="8"/>
    </row>
    <row r="74" spans="2:3" x14ac:dyDescent="0.3">
      <c r="B74" s="9" t="s">
        <v>240</v>
      </c>
      <c r="C74" s="10">
        <v>1101458.3999999999</v>
      </c>
    </row>
    <row r="75" spans="2:3" x14ac:dyDescent="0.3">
      <c r="B75" s="9" t="s">
        <v>80</v>
      </c>
      <c r="C75" s="10">
        <v>87.36</v>
      </c>
    </row>
    <row r="76" spans="2:3" ht="15" thickBot="1" x14ac:dyDescent="0.35">
      <c r="B76" s="11" t="s">
        <v>7</v>
      </c>
      <c r="C76" s="12">
        <f>SUM(C74:C75)</f>
        <v>1101545.76</v>
      </c>
    </row>
    <row r="77" spans="2:3" ht="16.2" thickBot="1" x14ac:dyDescent="0.35">
      <c r="B77" s="13" t="s">
        <v>8</v>
      </c>
      <c r="C77" s="14">
        <f>SUM(C76+C72)</f>
        <v>30073800.329999998</v>
      </c>
    </row>
  </sheetData>
  <sortState xmlns:xlrd2="http://schemas.microsoft.com/office/spreadsheetml/2017/richdata2" ref="B37:C43">
    <sortCondition ref="B37:B43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0575A-F02E-4F52-953F-9BC03CE55952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241</v>
      </c>
    </row>
    <row r="4" spans="2:3" x14ac:dyDescent="0.3">
      <c r="B4" s="7" t="s">
        <v>2</v>
      </c>
      <c r="C4" s="8"/>
    </row>
    <row r="5" spans="2:3" x14ac:dyDescent="0.3">
      <c r="B5" s="9" t="s">
        <v>242</v>
      </c>
      <c r="C5" s="10">
        <v>0</v>
      </c>
    </row>
    <row r="6" spans="2:3" ht="15" thickBot="1" x14ac:dyDescent="0.35">
      <c r="B6" s="11" t="s">
        <v>7</v>
      </c>
      <c r="C6" s="12">
        <f>SUM(C5:C5)</f>
        <v>0</v>
      </c>
    </row>
    <row r="7" spans="2:3" ht="16.2" thickBot="1" x14ac:dyDescent="0.35">
      <c r="B7" s="13" t="s">
        <v>8</v>
      </c>
      <c r="C7" s="14">
        <f>SUM(C6)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A8751-80DF-4BD9-B6B6-FF737E427E19}">
  <dimension ref="B1:C7"/>
  <sheetViews>
    <sheetView workbookViewId="0">
      <selection activeCell="E9" sqref="E9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243</v>
      </c>
    </row>
    <row r="4" spans="2:3" x14ac:dyDescent="0.3">
      <c r="B4" s="7" t="s">
        <v>2</v>
      </c>
      <c r="C4" s="8"/>
    </row>
    <row r="5" spans="2:3" x14ac:dyDescent="0.3">
      <c r="B5" s="9" t="s">
        <v>242</v>
      </c>
      <c r="C5" s="10">
        <v>6</v>
      </c>
    </row>
    <row r="6" spans="2:3" ht="15" thickBot="1" x14ac:dyDescent="0.35">
      <c r="B6" s="11" t="s">
        <v>7</v>
      </c>
      <c r="C6" s="12">
        <f>SUM(C5:C5)</f>
        <v>6</v>
      </c>
    </row>
    <row r="7" spans="2:3" ht="16.2" thickBot="1" x14ac:dyDescent="0.35">
      <c r="B7" s="13" t="s">
        <v>8</v>
      </c>
      <c r="C7" s="14">
        <f>SUM(C6)</f>
        <v>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85FA3-6E8C-4B59-8B73-CACE836C1E00}">
  <dimension ref="B1:C7"/>
  <sheetViews>
    <sheetView workbookViewId="0">
      <selection activeCell="E5" sqref="E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244</v>
      </c>
    </row>
    <row r="4" spans="2:3" x14ac:dyDescent="0.3">
      <c r="B4" s="7" t="s">
        <v>2</v>
      </c>
      <c r="C4" s="8"/>
    </row>
    <row r="5" spans="2:3" x14ac:dyDescent="0.3">
      <c r="B5" s="9"/>
      <c r="C5" s="10">
        <v>0</v>
      </c>
    </row>
    <row r="6" spans="2:3" ht="15" thickBot="1" x14ac:dyDescent="0.35">
      <c r="B6" s="11" t="s">
        <v>7</v>
      </c>
      <c r="C6" s="12">
        <f>SUM(C5:C5)</f>
        <v>0</v>
      </c>
    </row>
    <row r="7" spans="2:3" ht="16.2" thickBot="1" x14ac:dyDescent="0.35">
      <c r="B7" s="13" t="s">
        <v>8</v>
      </c>
      <c r="C7" s="14">
        <f>SUM(C6)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9645-E099-4770-B7BF-0B0805868431}">
  <dimension ref="B1:C53"/>
  <sheetViews>
    <sheetView topLeftCell="A10" workbookViewId="0">
      <selection activeCell="E48" sqref="E48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48</v>
      </c>
    </row>
    <row r="4" spans="2:3" x14ac:dyDescent="0.3">
      <c r="B4" s="7" t="s">
        <v>32</v>
      </c>
      <c r="C4" s="8"/>
    </row>
    <row r="5" spans="2:3" x14ac:dyDescent="0.3">
      <c r="B5" s="9" t="s">
        <v>33</v>
      </c>
      <c r="C5" s="10">
        <v>7848</v>
      </c>
    </row>
    <row r="6" spans="2:3" x14ac:dyDescent="0.3">
      <c r="B6" s="9" t="s">
        <v>49</v>
      </c>
      <c r="C6" s="10">
        <v>11220</v>
      </c>
    </row>
    <row r="7" spans="2:3" x14ac:dyDescent="0.3">
      <c r="B7" s="9" t="s">
        <v>50</v>
      </c>
      <c r="C7" s="10">
        <v>31680</v>
      </c>
    </row>
    <row r="8" spans="2:3" x14ac:dyDescent="0.3">
      <c r="B8" s="9" t="s">
        <v>34</v>
      </c>
      <c r="C8" s="10">
        <v>119760</v>
      </c>
    </row>
    <row r="9" spans="2:3" x14ac:dyDescent="0.3">
      <c r="B9" s="9" t="s">
        <v>35</v>
      </c>
      <c r="C9" s="10">
        <v>38720</v>
      </c>
    </row>
    <row r="10" spans="2:3" x14ac:dyDescent="0.3">
      <c r="B10" s="9" t="s">
        <v>51</v>
      </c>
      <c r="C10" s="10">
        <v>36327.5</v>
      </c>
    </row>
    <row r="11" spans="2:3" x14ac:dyDescent="0.3">
      <c r="B11" s="9" t="s">
        <v>52</v>
      </c>
      <c r="C11" s="10">
        <v>17582.400000000001</v>
      </c>
    </row>
    <row r="12" spans="2:3" x14ac:dyDescent="0.3">
      <c r="B12" s="9" t="s">
        <v>39</v>
      </c>
      <c r="C12" s="10">
        <v>32400</v>
      </c>
    </row>
    <row r="13" spans="2:3" x14ac:dyDescent="0.3">
      <c r="B13" s="9" t="s">
        <v>53</v>
      </c>
      <c r="C13" s="10">
        <v>19250</v>
      </c>
    </row>
    <row r="14" spans="2:3" x14ac:dyDescent="0.3">
      <c r="B14" s="9" t="s">
        <v>54</v>
      </c>
      <c r="C14" s="10">
        <v>49464</v>
      </c>
    </row>
    <row r="15" spans="2:3" x14ac:dyDescent="0.3">
      <c r="B15" s="9" t="s">
        <v>55</v>
      </c>
      <c r="C15" s="10">
        <v>29700</v>
      </c>
    </row>
    <row r="16" spans="2:3" x14ac:dyDescent="0.3">
      <c r="B16" s="9" t="s">
        <v>56</v>
      </c>
      <c r="C16" s="10">
        <v>134362.79999999999</v>
      </c>
    </row>
    <row r="17" spans="2:3" x14ac:dyDescent="0.3">
      <c r="B17" s="9" t="s">
        <v>12</v>
      </c>
      <c r="C17" s="10">
        <v>116460</v>
      </c>
    </row>
    <row r="18" spans="2:3" x14ac:dyDescent="0.3">
      <c r="B18" s="9" t="s">
        <v>13</v>
      </c>
      <c r="C18" s="10">
        <v>21946.32</v>
      </c>
    </row>
    <row r="19" spans="2:3" x14ac:dyDescent="0.3">
      <c r="B19" s="9" t="s">
        <v>57</v>
      </c>
      <c r="C19" s="10">
        <v>15066</v>
      </c>
    </row>
    <row r="20" spans="2:3" x14ac:dyDescent="0.3">
      <c r="B20" s="9" t="s">
        <v>38</v>
      </c>
      <c r="C20" s="10">
        <v>167832</v>
      </c>
    </row>
    <row r="21" spans="2:3" x14ac:dyDescent="0.3">
      <c r="B21" s="9" t="s">
        <v>58</v>
      </c>
      <c r="C21" s="10">
        <v>75900</v>
      </c>
    </row>
    <row r="22" spans="2:3" x14ac:dyDescent="0.3">
      <c r="B22" s="9" t="s">
        <v>60</v>
      </c>
      <c r="C22" s="10">
        <v>318000</v>
      </c>
    </row>
    <row r="23" spans="2:3" x14ac:dyDescent="0.3">
      <c r="B23" s="9" t="s">
        <v>59</v>
      </c>
      <c r="C23" s="10">
        <v>102600</v>
      </c>
    </row>
    <row r="24" spans="2:3" ht="15" thickBot="1" x14ac:dyDescent="0.35">
      <c r="B24" s="11" t="s">
        <v>36</v>
      </c>
      <c r="C24" s="12">
        <f>SUM(C5:C23)</f>
        <v>1346119.02</v>
      </c>
    </row>
    <row r="25" spans="2:3" x14ac:dyDescent="0.3">
      <c r="B25" s="7" t="s">
        <v>63</v>
      </c>
      <c r="C25" s="8"/>
    </row>
    <row r="26" spans="2:3" x14ac:dyDescent="0.3">
      <c r="B26" s="9" t="s">
        <v>33</v>
      </c>
      <c r="C26" s="10">
        <v>17640</v>
      </c>
    </row>
    <row r="27" spans="2:3" x14ac:dyDescent="0.3">
      <c r="B27" s="9" t="s">
        <v>65</v>
      </c>
      <c r="C27" s="10">
        <v>1761288.26</v>
      </c>
    </row>
    <row r="28" spans="2:3" x14ac:dyDescent="0.3">
      <c r="B28" s="9" t="s">
        <v>66</v>
      </c>
      <c r="C28" s="10">
        <v>23270.94</v>
      </c>
    </row>
    <row r="29" spans="2:3" ht="15" thickBot="1" x14ac:dyDescent="0.35">
      <c r="B29" s="11" t="s">
        <v>64</v>
      </c>
      <c r="C29" s="12">
        <f>SUM(C26:C28)</f>
        <v>1802199.2</v>
      </c>
    </row>
    <row r="30" spans="2:3" x14ac:dyDescent="0.3">
      <c r="B30" s="7" t="s">
        <v>67</v>
      </c>
      <c r="C30" s="8"/>
    </row>
    <row r="31" spans="2:3" x14ac:dyDescent="0.3">
      <c r="B31" s="9" t="s">
        <v>68</v>
      </c>
      <c r="C31" s="10">
        <v>14160</v>
      </c>
    </row>
    <row r="32" spans="2:3" ht="15" thickBot="1" x14ac:dyDescent="0.35">
      <c r="B32" s="11" t="s">
        <v>69</v>
      </c>
      <c r="C32" s="12">
        <f>SUM(C31:C31)</f>
        <v>14160</v>
      </c>
    </row>
    <row r="33" spans="2:3" x14ac:dyDescent="0.3">
      <c r="B33" s="7" t="s">
        <v>70</v>
      </c>
      <c r="C33" s="10"/>
    </row>
    <row r="34" spans="2:3" x14ac:dyDescent="0.3">
      <c r="B34" s="9" t="s">
        <v>71</v>
      </c>
      <c r="C34" s="10">
        <v>109036.8</v>
      </c>
    </row>
    <row r="35" spans="2:3" ht="15" thickBot="1" x14ac:dyDescent="0.35">
      <c r="B35" s="11" t="s">
        <v>72</v>
      </c>
      <c r="C35" s="12">
        <f>SUM(C34:C34)</f>
        <v>109036.8</v>
      </c>
    </row>
    <row r="36" spans="2:3" x14ac:dyDescent="0.3">
      <c r="B36" s="7" t="s">
        <v>37</v>
      </c>
      <c r="C36" s="8"/>
    </row>
    <row r="37" spans="2:3" x14ac:dyDescent="0.3">
      <c r="B37" s="9" t="s">
        <v>61</v>
      </c>
      <c r="C37" s="10">
        <v>8800</v>
      </c>
    </row>
    <row r="38" spans="2:3" x14ac:dyDescent="0.3">
      <c r="B38" s="9" t="s">
        <v>16</v>
      </c>
      <c r="C38" s="10">
        <v>224180</v>
      </c>
    </row>
    <row r="39" spans="2:3" ht="15" thickBot="1" x14ac:dyDescent="0.35">
      <c r="B39" s="11" t="s">
        <v>17</v>
      </c>
      <c r="C39" s="12">
        <f>SUM(C37:C38)</f>
        <v>232980</v>
      </c>
    </row>
    <row r="40" spans="2:3" x14ac:dyDescent="0.3">
      <c r="B40" s="7" t="s">
        <v>62</v>
      </c>
      <c r="C40" s="10"/>
    </row>
    <row r="41" spans="2:3" x14ac:dyDescent="0.3">
      <c r="B41" s="9" t="s">
        <v>39</v>
      </c>
      <c r="C41" s="10">
        <v>146664</v>
      </c>
    </row>
    <row r="42" spans="2:3" x14ac:dyDescent="0.3">
      <c r="B42" s="9" t="s">
        <v>42</v>
      </c>
      <c r="C42" s="10">
        <v>87120</v>
      </c>
    </row>
    <row r="43" spans="2:3" ht="15" thickBot="1" x14ac:dyDescent="0.35">
      <c r="B43" s="11" t="s">
        <v>43</v>
      </c>
      <c r="C43" s="12">
        <f>SUM(C41:C42)</f>
        <v>233784</v>
      </c>
    </row>
    <row r="44" spans="2:3" x14ac:dyDescent="0.3">
      <c r="B44" s="7" t="s">
        <v>73</v>
      </c>
      <c r="C44" s="8"/>
    </row>
    <row r="45" spans="2:3" x14ac:dyDescent="0.3">
      <c r="B45" s="9" t="s">
        <v>40</v>
      </c>
      <c r="C45" s="10">
        <v>41800</v>
      </c>
    </row>
    <row r="46" spans="2:3" ht="15" thickBot="1" x14ac:dyDescent="0.35">
      <c r="B46" s="11" t="s">
        <v>41</v>
      </c>
      <c r="C46" s="12">
        <f>SUM(C45:C45)</f>
        <v>41800</v>
      </c>
    </row>
    <row r="47" spans="2:3" x14ac:dyDescent="0.3">
      <c r="B47" s="7" t="s">
        <v>44</v>
      </c>
      <c r="C47" s="8"/>
    </row>
    <row r="48" spans="2:3" x14ac:dyDescent="0.3">
      <c r="B48" s="9" t="s">
        <v>45</v>
      </c>
      <c r="C48" s="10">
        <v>82067.94</v>
      </c>
    </row>
    <row r="49" spans="2:3" ht="15" thickBot="1" x14ac:dyDescent="0.35">
      <c r="B49" s="11" t="s">
        <v>7</v>
      </c>
      <c r="C49" s="12">
        <f>SUM(C48:C48)</f>
        <v>82067.94</v>
      </c>
    </row>
    <row r="50" spans="2:3" x14ac:dyDescent="0.3">
      <c r="B50" s="7" t="s">
        <v>46</v>
      </c>
      <c r="C50" s="10"/>
    </row>
    <row r="51" spans="2:3" x14ac:dyDescent="0.3">
      <c r="B51" s="9" t="s">
        <v>74</v>
      </c>
      <c r="C51" s="10">
        <v>3899.55</v>
      </c>
    </row>
    <row r="52" spans="2:3" ht="15" thickBot="1" x14ac:dyDescent="0.35">
      <c r="B52" s="11" t="s">
        <v>47</v>
      </c>
      <c r="C52" s="12">
        <f>SUM(C51:C51)</f>
        <v>3899.55</v>
      </c>
    </row>
    <row r="53" spans="2:3" ht="16.2" thickBot="1" x14ac:dyDescent="0.35">
      <c r="B53" s="13" t="s">
        <v>8</v>
      </c>
      <c r="C53" s="14">
        <f>SUM(C52+C49+C46+C43+C39+C35+C32+C29+C24)</f>
        <v>3866046.5100000002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8D79F-BD84-4DE2-9EF5-8C647E753ECD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245</v>
      </c>
    </row>
    <row r="4" spans="2:3" x14ac:dyDescent="0.3">
      <c r="B4" s="7" t="s">
        <v>2</v>
      </c>
      <c r="C4" s="8"/>
    </row>
    <row r="5" spans="2:3" x14ac:dyDescent="0.3">
      <c r="B5" s="9" t="s">
        <v>242</v>
      </c>
      <c r="C5" s="10">
        <v>12</v>
      </c>
    </row>
    <row r="6" spans="2:3" ht="15" thickBot="1" x14ac:dyDescent="0.35">
      <c r="B6" s="11" t="s">
        <v>7</v>
      </c>
      <c r="C6" s="12">
        <f>SUM(C5:C5)</f>
        <v>12</v>
      </c>
    </row>
    <row r="7" spans="2:3" ht="16.2" thickBot="1" x14ac:dyDescent="0.35">
      <c r="B7" s="13" t="s">
        <v>8</v>
      </c>
      <c r="C7" s="14">
        <f>SUM(C6)</f>
        <v>12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A77D0-FC49-41DD-8E41-0C69B61F2E51}">
  <dimension ref="B1:E90"/>
  <sheetViews>
    <sheetView topLeftCell="A25" workbookViewId="0">
      <selection activeCell="G40" sqref="G40"/>
    </sheetView>
  </sheetViews>
  <sheetFormatPr defaultRowHeight="14.4" x14ac:dyDescent="0.3"/>
  <cols>
    <col min="1" max="1" width="5.109375" customWidth="1"/>
    <col min="2" max="2" width="51.554687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246</v>
      </c>
    </row>
    <row r="4" spans="2:3" x14ac:dyDescent="0.3">
      <c r="B4" s="7" t="s">
        <v>249</v>
      </c>
      <c r="C4" s="8"/>
    </row>
    <row r="5" spans="2:3" ht="13.65" customHeight="1" x14ac:dyDescent="0.3">
      <c r="B5" s="9" t="s">
        <v>266</v>
      </c>
      <c r="C5" s="10">
        <v>32511.4</v>
      </c>
    </row>
    <row r="6" spans="2:3" ht="15" customHeight="1" x14ac:dyDescent="0.3">
      <c r="B6" s="9" t="s">
        <v>250</v>
      </c>
      <c r="C6" s="10">
        <v>232924.18</v>
      </c>
    </row>
    <row r="7" spans="2:3" ht="15" customHeight="1" x14ac:dyDescent="0.3">
      <c r="B7" s="9" t="s">
        <v>251</v>
      </c>
      <c r="C7" s="10">
        <v>381742.8</v>
      </c>
    </row>
    <row r="8" spans="2:3" ht="15" customHeight="1" x14ac:dyDescent="0.3">
      <c r="B8" s="9" t="s">
        <v>261</v>
      </c>
      <c r="C8" s="10">
        <v>843062.26</v>
      </c>
    </row>
    <row r="9" spans="2:3" ht="15" customHeight="1" x14ac:dyDescent="0.3">
      <c r="B9" s="9" t="s">
        <v>252</v>
      </c>
      <c r="C9" s="10">
        <v>90240</v>
      </c>
    </row>
    <row r="10" spans="2:3" ht="15" customHeight="1" x14ac:dyDescent="0.3">
      <c r="B10" s="9" t="s">
        <v>267</v>
      </c>
      <c r="C10" s="10">
        <v>26011.200000000001</v>
      </c>
    </row>
    <row r="11" spans="2:3" ht="15" customHeight="1" x14ac:dyDescent="0.3">
      <c r="B11" s="9" t="s">
        <v>28</v>
      </c>
      <c r="C11" s="10">
        <v>96000</v>
      </c>
    </row>
    <row r="12" spans="2:3" ht="15" customHeight="1" x14ac:dyDescent="0.3">
      <c r="B12" s="9" t="s">
        <v>204</v>
      </c>
      <c r="C12" s="10">
        <v>9000</v>
      </c>
    </row>
    <row r="13" spans="2:3" ht="15" customHeight="1" x14ac:dyDescent="0.3">
      <c r="B13" s="9" t="s">
        <v>253</v>
      </c>
      <c r="C13" s="10">
        <v>9828</v>
      </c>
    </row>
    <row r="14" spans="2:3" ht="15" customHeight="1" x14ac:dyDescent="0.3">
      <c r="B14" s="9" t="s">
        <v>254</v>
      </c>
      <c r="C14" s="10">
        <v>93491</v>
      </c>
    </row>
    <row r="15" spans="2:3" ht="15" customHeight="1" x14ac:dyDescent="0.3">
      <c r="B15" s="9" t="s">
        <v>268</v>
      </c>
      <c r="C15" s="10">
        <v>19281.599999999999</v>
      </c>
    </row>
    <row r="16" spans="2:3" ht="15" customHeight="1" x14ac:dyDescent="0.3">
      <c r="B16" s="9" t="s">
        <v>255</v>
      </c>
      <c r="C16" s="10">
        <v>96000</v>
      </c>
    </row>
    <row r="17" spans="2:3" ht="15" customHeight="1" x14ac:dyDescent="0.3">
      <c r="B17" s="9" t="s">
        <v>256</v>
      </c>
      <c r="C17" s="10">
        <v>9500</v>
      </c>
    </row>
    <row r="18" spans="2:3" ht="15" customHeight="1" x14ac:dyDescent="0.3">
      <c r="B18" s="9" t="s">
        <v>264</v>
      </c>
      <c r="C18" s="10">
        <v>64646.28</v>
      </c>
    </row>
    <row r="19" spans="2:3" ht="15" customHeight="1" x14ac:dyDescent="0.3">
      <c r="B19" s="9" t="s">
        <v>265</v>
      </c>
      <c r="C19" s="10">
        <v>1735353.72</v>
      </c>
    </row>
    <row r="20" spans="2:3" ht="15" customHeight="1" x14ac:dyDescent="0.3">
      <c r="B20" s="9" t="s">
        <v>269</v>
      </c>
      <c r="C20" s="10">
        <v>27200</v>
      </c>
    </row>
    <row r="21" spans="2:3" ht="15" customHeight="1" x14ac:dyDescent="0.3">
      <c r="B21" s="9" t="s">
        <v>270</v>
      </c>
      <c r="C21" s="10">
        <v>22302</v>
      </c>
    </row>
    <row r="22" spans="2:3" ht="15" customHeight="1" x14ac:dyDescent="0.3">
      <c r="B22" s="9" t="s">
        <v>257</v>
      </c>
      <c r="C22" s="10">
        <v>256218.61</v>
      </c>
    </row>
    <row r="23" spans="2:3" ht="15" customHeight="1" x14ac:dyDescent="0.3">
      <c r="B23" s="9" t="s">
        <v>258</v>
      </c>
      <c r="C23" s="10">
        <v>336544</v>
      </c>
    </row>
    <row r="24" spans="2:3" ht="15" customHeight="1" x14ac:dyDescent="0.3">
      <c r="B24" s="9" t="s">
        <v>271</v>
      </c>
      <c r="C24" s="10">
        <v>5952</v>
      </c>
    </row>
    <row r="25" spans="2:3" ht="15" customHeight="1" x14ac:dyDescent="0.3">
      <c r="B25" s="9" t="s">
        <v>104</v>
      </c>
      <c r="C25" s="10">
        <v>4800</v>
      </c>
    </row>
    <row r="26" spans="2:3" ht="15" customHeight="1" x14ac:dyDescent="0.3">
      <c r="B26" s="9" t="s">
        <v>259</v>
      </c>
      <c r="C26" s="10">
        <v>28800</v>
      </c>
    </row>
    <row r="27" spans="2:3" ht="15" customHeight="1" x14ac:dyDescent="0.3">
      <c r="B27" s="9" t="s">
        <v>105</v>
      </c>
      <c r="C27" s="10">
        <v>56835.83</v>
      </c>
    </row>
    <row r="28" spans="2:3" ht="15" customHeight="1" x14ac:dyDescent="0.3">
      <c r="B28" s="9" t="s">
        <v>260</v>
      </c>
      <c r="C28" s="10">
        <v>4520283.6100000003</v>
      </c>
    </row>
    <row r="29" spans="2:3" ht="15" customHeight="1" x14ac:dyDescent="0.3">
      <c r="B29" s="9" t="s">
        <v>106</v>
      </c>
      <c r="C29" s="10">
        <v>594182.40000000002</v>
      </c>
    </row>
    <row r="30" spans="2:3" ht="15" customHeight="1" x14ac:dyDescent="0.3">
      <c r="B30" s="9" t="s">
        <v>272</v>
      </c>
      <c r="C30" s="10">
        <v>29659.71</v>
      </c>
    </row>
    <row r="31" spans="2:3" ht="15" customHeight="1" thickBot="1" x14ac:dyDescent="0.35">
      <c r="B31" s="11" t="s">
        <v>263</v>
      </c>
      <c r="C31" s="12">
        <f>SUM(C5:C30)</f>
        <v>9622370.6000000034</v>
      </c>
    </row>
    <row r="32" spans="2:3" ht="15" customHeight="1" x14ac:dyDescent="0.3">
      <c r="B32" s="7" t="s">
        <v>247</v>
      </c>
      <c r="C32" s="8"/>
    </row>
    <row r="33" spans="2:3" ht="15" customHeight="1" x14ac:dyDescent="0.3">
      <c r="B33" s="9" t="s">
        <v>149</v>
      </c>
      <c r="C33" s="10">
        <v>161033.22</v>
      </c>
    </row>
    <row r="34" spans="2:3" ht="15" customHeight="1" x14ac:dyDescent="0.3">
      <c r="B34" s="9" t="s">
        <v>262</v>
      </c>
      <c r="C34" s="10">
        <v>1796830.03</v>
      </c>
    </row>
    <row r="35" spans="2:3" ht="15" customHeight="1" x14ac:dyDescent="0.3">
      <c r="B35" s="9" t="s">
        <v>148</v>
      </c>
      <c r="C35" s="10">
        <v>50034.76</v>
      </c>
    </row>
    <row r="36" spans="2:3" ht="15" customHeight="1" thickBot="1" x14ac:dyDescent="0.35">
      <c r="B36" s="11" t="s">
        <v>23</v>
      </c>
      <c r="C36" s="12">
        <f>SUM(C33:C35)</f>
        <v>2007898.01</v>
      </c>
    </row>
    <row r="37" spans="2:3" x14ac:dyDescent="0.3">
      <c r="B37" s="7" t="s">
        <v>248</v>
      </c>
      <c r="C37" s="8"/>
    </row>
    <row r="38" spans="2:3" x14ac:dyDescent="0.3">
      <c r="B38" s="9" t="s">
        <v>80</v>
      </c>
      <c r="C38" s="10">
        <v>2284.33</v>
      </c>
    </row>
    <row r="39" spans="2:3" ht="15" thickBot="1" x14ac:dyDescent="0.35">
      <c r="B39" s="11" t="s">
        <v>7</v>
      </c>
      <c r="C39" s="12">
        <f>SUM(C38:C38)</f>
        <v>2284.33</v>
      </c>
    </row>
    <row r="40" spans="2:3" ht="16.2" thickBot="1" x14ac:dyDescent="0.35">
      <c r="B40" s="13" t="s">
        <v>8</v>
      </c>
      <c r="C40" s="14">
        <f>SUM(C39+C36+C31)</f>
        <v>11632552.940000003</v>
      </c>
    </row>
    <row r="86" spans="5:5" x14ac:dyDescent="0.3">
      <c r="E86" s="15"/>
    </row>
    <row r="87" spans="5:5" x14ac:dyDescent="0.3">
      <c r="E87" s="15"/>
    </row>
    <row r="88" spans="5:5" x14ac:dyDescent="0.3">
      <c r="E88" s="15"/>
    </row>
    <row r="89" spans="5:5" x14ac:dyDescent="0.3">
      <c r="E89" s="15"/>
    </row>
    <row r="90" spans="5:5" x14ac:dyDescent="0.3">
      <c r="E90" s="15"/>
    </row>
  </sheetData>
  <sortState xmlns:xlrd2="http://schemas.microsoft.com/office/spreadsheetml/2017/richdata2" ref="B33:C35">
    <sortCondition ref="B33:B35"/>
  </sortState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0C54B-9993-478E-B38A-7EF86E0E1478}">
  <dimension ref="B1:C8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273</v>
      </c>
    </row>
    <row r="4" spans="2:3" x14ac:dyDescent="0.3">
      <c r="B4" s="7" t="s">
        <v>2</v>
      </c>
      <c r="C4" s="8"/>
    </row>
    <row r="5" spans="2:3" x14ac:dyDescent="0.3">
      <c r="B5" s="9" t="s">
        <v>274</v>
      </c>
      <c r="C5" s="10">
        <v>11540</v>
      </c>
    </row>
    <row r="6" spans="2:3" x14ac:dyDescent="0.3">
      <c r="B6" s="9" t="s">
        <v>275</v>
      </c>
      <c r="C6" s="10">
        <v>132400</v>
      </c>
    </row>
    <row r="7" spans="2:3" ht="15" thickBot="1" x14ac:dyDescent="0.35">
      <c r="B7" s="11" t="s">
        <v>7</v>
      </c>
      <c r="C7" s="12">
        <f>SUM(C5:C6)</f>
        <v>143940</v>
      </c>
    </row>
    <row r="8" spans="2:3" ht="16.2" thickBot="1" x14ac:dyDescent="0.35">
      <c r="B8" s="13" t="s">
        <v>8</v>
      </c>
      <c r="C8" s="14">
        <f>SUM(C7)</f>
        <v>143940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7B65D-EA90-4ECB-AD31-A6FCFBB6EB91}">
  <dimension ref="B1:C62"/>
  <sheetViews>
    <sheetView tabSelected="1" topLeftCell="A41" workbookViewId="0">
      <selection activeCell="C63" sqref="C6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276</v>
      </c>
    </row>
    <row r="4" spans="2:3" ht="15" thickBot="1" x14ac:dyDescent="0.35">
      <c r="B4" s="16" t="s">
        <v>10</v>
      </c>
      <c r="C4" s="8"/>
    </row>
    <row r="5" spans="2:3" x14ac:dyDescent="0.3">
      <c r="B5" s="7" t="s">
        <v>280</v>
      </c>
      <c r="C5" s="8"/>
    </row>
    <row r="6" spans="2:3" x14ac:dyDescent="0.3">
      <c r="B6" s="9" t="s">
        <v>25</v>
      </c>
      <c r="C6" s="10">
        <v>4141948.78</v>
      </c>
    </row>
    <row r="7" spans="2:3" ht="15" thickBot="1" x14ac:dyDescent="0.35">
      <c r="B7" s="11" t="s">
        <v>281</v>
      </c>
      <c r="C7" s="12">
        <f>SUM(C6:C6)</f>
        <v>4141948.78</v>
      </c>
    </row>
    <row r="8" spans="2:3" x14ac:dyDescent="0.3">
      <c r="B8" s="7" t="s">
        <v>167</v>
      </c>
      <c r="C8" s="8"/>
    </row>
    <row r="9" spans="2:3" x14ac:dyDescent="0.3">
      <c r="B9" s="9" t="s">
        <v>168</v>
      </c>
      <c r="C9" s="10">
        <v>203715</v>
      </c>
    </row>
    <row r="10" spans="2:3" x14ac:dyDescent="0.3">
      <c r="B10" s="9" t="s">
        <v>199</v>
      </c>
      <c r="C10" s="10">
        <v>425040</v>
      </c>
    </row>
    <row r="11" spans="2:3" ht="15" thickBot="1" x14ac:dyDescent="0.35">
      <c r="B11" s="11" t="s">
        <v>14</v>
      </c>
      <c r="C11" s="12">
        <f>SUM(C9:C10)</f>
        <v>628755</v>
      </c>
    </row>
    <row r="12" spans="2:3" x14ac:dyDescent="0.3">
      <c r="B12" s="7" t="s">
        <v>170</v>
      </c>
      <c r="C12" s="10"/>
    </row>
    <row r="13" spans="2:3" x14ac:dyDescent="0.3">
      <c r="B13" s="9" t="s">
        <v>181</v>
      </c>
      <c r="C13" s="10">
        <v>97124.28</v>
      </c>
    </row>
    <row r="14" spans="2:3" x14ac:dyDescent="0.3">
      <c r="B14" s="9" t="s">
        <v>33</v>
      </c>
      <c r="C14" s="10">
        <v>176204.82</v>
      </c>
    </row>
    <row r="15" spans="2:3" x14ac:dyDescent="0.3">
      <c r="B15" s="9" t="s">
        <v>39</v>
      </c>
      <c r="C15" s="10">
        <v>164274.5</v>
      </c>
    </row>
    <row r="16" spans="2:3" x14ac:dyDescent="0.3">
      <c r="B16" s="9" t="s">
        <v>12</v>
      </c>
      <c r="C16" s="10">
        <v>71839.679999999993</v>
      </c>
    </row>
    <row r="17" spans="2:3" x14ac:dyDescent="0.3">
      <c r="B17" s="9" t="s">
        <v>183</v>
      </c>
      <c r="C17" s="10">
        <v>281839.8</v>
      </c>
    </row>
    <row r="18" spans="2:3" x14ac:dyDescent="0.3">
      <c r="B18" s="9" t="s">
        <v>172</v>
      </c>
      <c r="C18" s="10">
        <v>121940.28</v>
      </c>
    </row>
    <row r="19" spans="2:3" x14ac:dyDescent="0.3">
      <c r="B19" s="9" t="s">
        <v>186</v>
      </c>
      <c r="C19" s="10">
        <v>575406.07999999996</v>
      </c>
    </row>
    <row r="20" spans="2:3" x14ac:dyDescent="0.3">
      <c r="B20" s="9" t="s">
        <v>233</v>
      </c>
      <c r="C20" s="10">
        <v>2665282.4</v>
      </c>
    </row>
    <row r="21" spans="2:3" x14ac:dyDescent="0.3">
      <c r="B21" s="9" t="s">
        <v>175</v>
      </c>
      <c r="C21" s="10">
        <v>776070.55</v>
      </c>
    </row>
    <row r="22" spans="2:3" x14ac:dyDescent="0.3">
      <c r="B22" s="9" t="s">
        <v>176</v>
      </c>
      <c r="C22" s="10">
        <v>77103.839999999997</v>
      </c>
    </row>
    <row r="23" spans="2:3" ht="15" thickBot="1" x14ac:dyDescent="0.35">
      <c r="B23" s="11" t="s">
        <v>171</v>
      </c>
      <c r="C23" s="12">
        <f>SUM(C13:C22)</f>
        <v>5007086.2299999995</v>
      </c>
    </row>
    <row r="24" spans="2:3" x14ac:dyDescent="0.3">
      <c r="B24" s="7" t="s">
        <v>282</v>
      </c>
      <c r="C24" s="10"/>
    </row>
    <row r="25" spans="2:3" x14ac:dyDescent="0.3">
      <c r="B25" s="9" t="s">
        <v>33</v>
      </c>
      <c r="C25" s="10">
        <v>98494</v>
      </c>
    </row>
    <row r="26" spans="2:3" ht="15" thickBot="1" x14ac:dyDescent="0.35">
      <c r="B26" s="11" t="s">
        <v>283</v>
      </c>
      <c r="C26" s="12">
        <f>SUM(C25:C25)</f>
        <v>98494</v>
      </c>
    </row>
    <row r="27" spans="2:3" x14ac:dyDescent="0.3">
      <c r="B27" s="7" t="s">
        <v>194</v>
      </c>
      <c r="C27" s="8"/>
    </row>
    <row r="28" spans="2:3" x14ac:dyDescent="0.3">
      <c r="B28" s="9" t="s">
        <v>33</v>
      </c>
      <c r="C28" s="10">
        <v>58610.42</v>
      </c>
    </row>
    <row r="29" spans="2:3" x14ac:dyDescent="0.3">
      <c r="B29" s="9" t="s">
        <v>39</v>
      </c>
      <c r="C29" s="10">
        <v>494102.79</v>
      </c>
    </row>
    <row r="30" spans="2:3" x14ac:dyDescent="0.3">
      <c r="B30" s="9" t="s">
        <v>174</v>
      </c>
      <c r="C30" s="10">
        <v>14703.48</v>
      </c>
    </row>
    <row r="31" spans="2:3" x14ac:dyDescent="0.3">
      <c r="B31" s="9" t="s">
        <v>184</v>
      </c>
      <c r="C31" s="10">
        <v>99903.54</v>
      </c>
    </row>
    <row r="32" spans="2:3" x14ac:dyDescent="0.3">
      <c r="B32" s="9" t="s">
        <v>38</v>
      </c>
      <c r="C32" s="10">
        <v>1228292.67</v>
      </c>
    </row>
    <row r="33" spans="2:3" x14ac:dyDescent="0.3">
      <c r="B33" s="9" t="s">
        <v>175</v>
      </c>
      <c r="C33" s="10">
        <v>7400.8</v>
      </c>
    </row>
    <row r="34" spans="2:3" x14ac:dyDescent="0.3">
      <c r="B34" s="9" t="s">
        <v>176</v>
      </c>
      <c r="C34" s="10">
        <v>84948.05</v>
      </c>
    </row>
    <row r="35" spans="2:3" ht="15" thickBot="1" x14ac:dyDescent="0.35">
      <c r="B35" s="11" t="s">
        <v>177</v>
      </c>
      <c r="C35" s="12">
        <f>SUM(C28:C34)</f>
        <v>1987961.75</v>
      </c>
    </row>
    <row r="36" spans="2:3" x14ac:dyDescent="0.3">
      <c r="B36" s="7" t="s">
        <v>195</v>
      </c>
      <c r="C36" s="8"/>
    </row>
    <row r="37" spans="2:3" x14ac:dyDescent="0.3">
      <c r="B37" s="9" t="s">
        <v>181</v>
      </c>
      <c r="C37" s="10">
        <v>143454.98000000001</v>
      </c>
    </row>
    <row r="38" spans="2:3" x14ac:dyDescent="0.3">
      <c r="B38" s="9" t="s">
        <v>33</v>
      </c>
      <c r="C38" s="10">
        <v>233559.7</v>
      </c>
    </row>
    <row r="39" spans="2:3" x14ac:dyDescent="0.3">
      <c r="B39" s="9" t="s">
        <v>218</v>
      </c>
      <c r="C39" s="10">
        <v>582890</v>
      </c>
    </row>
    <row r="40" spans="2:3" x14ac:dyDescent="0.3">
      <c r="B40" s="9" t="s">
        <v>235</v>
      </c>
      <c r="C40" s="10">
        <v>253137.5</v>
      </c>
    </row>
    <row r="41" spans="2:3" x14ac:dyDescent="0.3">
      <c r="B41" s="9" t="s">
        <v>39</v>
      </c>
      <c r="C41" s="10">
        <v>1550005.46</v>
      </c>
    </row>
    <row r="42" spans="2:3" x14ac:dyDescent="0.3">
      <c r="B42" s="9" t="s">
        <v>174</v>
      </c>
      <c r="C42" s="10">
        <v>49760.81</v>
      </c>
    </row>
    <row r="43" spans="2:3" x14ac:dyDescent="0.3">
      <c r="B43" s="9" t="s">
        <v>232</v>
      </c>
      <c r="C43" s="10">
        <v>375628.57</v>
      </c>
    </row>
    <row r="44" spans="2:3" x14ac:dyDescent="0.3">
      <c r="B44" s="9" t="s">
        <v>237</v>
      </c>
      <c r="C44" s="10">
        <v>62491</v>
      </c>
    </row>
    <row r="45" spans="2:3" x14ac:dyDescent="0.3">
      <c r="B45" s="9" t="s">
        <v>279</v>
      </c>
      <c r="C45" s="10">
        <v>527912</v>
      </c>
    </row>
    <row r="46" spans="2:3" x14ac:dyDescent="0.3">
      <c r="B46" s="9" t="s">
        <v>184</v>
      </c>
      <c r="C46" s="10">
        <v>39590.76</v>
      </c>
    </row>
    <row r="47" spans="2:3" x14ac:dyDescent="0.3">
      <c r="B47" s="9" t="s">
        <v>38</v>
      </c>
      <c r="C47" s="10">
        <v>4552669.6500000004</v>
      </c>
    </row>
    <row r="48" spans="2:3" x14ac:dyDescent="0.3">
      <c r="B48" s="9" t="s">
        <v>178</v>
      </c>
      <c r="C48" s="10">
        <v>37950</v>
      </c>
    </row>
    <row r="49" spans="2:3" x14ac:dyDescent="0.3">
      <c r="B49" s="9" t="s">
        <v>175</v>
      </c>
      <c r="C49" s="10">
        <v>1247566</v>
      </c>
    </row>
    <row r="50" spans="2:3" x14ac:dyDescent="0.3">
      <c r="B50" s="9" t="s">
        <v>176</v>
      </c>
      <c r="C50" s="10">
        <v>1436635.31</v>
      </c>
    </row>
    <row r="51" spans="2:3" ht="15" thickBot="1" x14ac:dyDescent="0.35">
      <c r="B51" s="11" t="s">
        <v>179</v>
      </c>
      <c r="C51" s="12">
        <f>SUM(C37:C50)</f>
        <v>11093251.74</v>
      </c>
    </row>
    <row r="52" spans="2:3" x14ac:dyDescent="0.3">
      <c r="B52" s="7" t="s">
        <v>214</v>
      </c>
      <c r="C52" s="8"/>
    </row>
    <row r="53" spans="2:3" x14ac:dyDescent="0.3">
      <c r="B53" s="9" t="s">
        <v>180</v>
      </c>
      <c r="C53" s="10">
        <v>1189650</v>
      </c>
    </row>
    <row r="54" spans="2:3" x14ac:dyDescent="0.3">
      <c r="B54" s="9" t="s">
        <v>12</v>
      </c>
      <c r="C54" s="10">
        <v>2804659</v>
      </c>
    </row>
    <row r="55" spans="2:3" ht="15" thickBot="1" x14ac:dyDescent="0.35">
      <c r="B55" s="11" t="s">
        <v>43</v>
      </c>
      <c r="C55" s="12">
        <f>SUM(C53:C54)</f>
        <v>3994309</v>
      </c>
    </row>
    <row r="56" spans="2:3" ht="15" thickBot="1" x14ac:dyDescent="0.35">
      <c r="B56" s="17" t="s">
        <v>18</v>
      </c>
      <c r="C56" s="18">
        <f>SUM(C55+C51+C35+C26+C23+C11+C7)</f>
        <v>26951806.500000004</v>
      </c>
    </row>
    <row r="57" spans="2:3" x14ac:dyDescent="0.3">
      <c r="B57" s="7" t="s">
        <v>44</v>
      </c>
      <c r="C57" s="8"/>
    </row>
    <row r="58" spans="2:3" x14ac:dyDescent="0.3">
      <c r="B58" s="9" t="s">
        <v>278</v>
      </c>
      <c r="C58" s="10">
        <v>74428.160000000003</v>
      </c>
    </row>
    <row r="59" spans="2:3" x14ac:dyDescent="0.3">
      <c r="B59" s="9" t="s">
        <v>277</v>
      </c>
      <c r="C59" s="10">
        <v>107000</v>
      </c>
    </row>
    <row r="60" spans="2:3" x14ac:dyDescent="0.3">
      <c r="B60" s="9" t="s">
        <v>80</v>
      </c>
      <c r="C60" s="10">
        <v>1079.46</v>
      </c>
    </row>
    <row r="61" spans="2:3" ht="15" thickBot="1" x14ac:dyDescent="0.35">
      <c r="B61" s="11" t="s">
        <v>7</v>
      </c>
      <c r="C61" s="12">
        <f>SUM(C58:C60)</f>
        <v>182507.62</v>
      </c>
    </row>
    <row r="62" spans="2:3" ht="16.2" thickBot="1" x14ac:dyDescent="0.35">
      <c r="B62" s="13" t="s">
        <v>8</v>
      </c>
      <c r="C62" s="14">
        <f>SUM(C61+C56)</f>
        <v>27134314.120000005</v>
      </c>
    </row>
  </sheetData>
  <sortState xmlns:xlrd2="http://schemas.microsoft.com/office/spreadsheetml/2017/richdata2" ref="B53:C54">
    <sortCondition ref="B53:B5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79E5-0BFA-49BA-AB9E-4A431A08F43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75</v>
      </c>
    </row>
    <row r="4" spans="2:3" x14ac:dyDescent="0.3">
      <c r="B4" s="7" t="s">
        <v>2</v>
      </c>
      <c r="C4" s="8"/>
    </row>
    <row r="5" spans="2:3" x14ac:dyDescent="0.3">
      <c r="B5" s="9" t="s">
        <v>45</v>
      </c>
      <c r="C5" s="10">
        <v>8069.27</v>
      </c>
    </row>
    <row r="6" spans="2:3" ht="15" thickBot="1" x14ac:dyDescent="0.35">
      <c r="B6" s="11" t="s">
        <v>7</v>
      </c>
      <c r="C6" s="12">
        <f>SUM(C5:C5)</f>
        <v>8069.27</v>
      </c>
    </row>
    <row r="7" spans="2:3" ht="16.2" thickBot="1" x14ac:dyDescent="0.35">
      <c r="B7" s="13" t="s">
        <v>8</v>
      </c>
      <c r="C7" s="14">
        <f>SUM(C6)</f>
        <v>8069.27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EBE0-4E2B-475F-A6FF-66008F33F61A}">
  <dimension ref="B1:C7"/>
  <sheetViews>
    <sheetView workbookViewId="0">
      <selection activeCell="C24" sqref="C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76</v>
      </c>
    </row>
    <row r="4" spans="2:3" x14ac:dyDescent="0.3">
      <c r="B4" s="7" t="s">
        <v>2</v>
      </c>
      <c r="C4" s="8"/>
    </row>
    <row r="5" spans="2:3" x14ac:dyDescent="0.3">
      <c r="B5" s="9" t="s">
        <v>77</v>
      </c>
      <c r="C5" s="10">
        <v>7191094.5599999996</v>
      </c>
    </row>
    <row r="6" spans="2:3" ht="15" thickBot="1" x14ac:dyDescent="0.35">
      <c r="B6" s="11" t="s">
        <v>7</v>
      </c>
      <c r="C6" s="12">
        <f>SUM(C5:C5)</f>
        <v>7191094.5599999996</v>
      </c>
    </row>
    <row r="7" spans="2:3" ht="16.2" thickBot="1" x14ac:dyDescent="0.35">
      <c r="B7" s="13" t="s">
        <v>8</v>
      </c>
      <c r="C7" s="14">
        <f>SUM(C6)</f>
        <v>7191094.5599999996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A27E-C901-4683-877D-FB5229B3743E}">
  <dimension ref="B1:C8"/>
  <sheetViews>
    <sheetView workbookViewId="0">
      <selection activeCell="B23" sqref="B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x14ac:dyDescent="0.3">
      <c r="B4" s="7" t="s">
        <v>2</v>
      </c>
      <c r="C4" s="8"/>
    </row>
    <row r="5" spans="2:3" x14ac:dyDescent="0.3">
      <c r="B5" s="9" t="s">
        <v>79</v>
      </c>
      <c r="C5" s="10">
        <v>355129.63</v>
      </c>
    </row>
    <row r="6" spans="2:3" x14ac:dyDescent="0.3">
      <c r="B6" s="9" t="s">
        <v>80</v>
      </c>
      <c r="C6" s="10">
        <v>732.29</v>
      </c>
    </row>
    <row r="7" spans="2:3" ht="15" thickBot="1" x14ac:dyDescent="0.35">
      <c r="B7" s="11" t="s">
        <v>7</v>
      </c>
      <c r="C7" s="12">
        <f>SUM(C5:C6)</f>
        <v>355861.92</v>
      </c>
    </row>
    <row r="8" spans="2:3" ht="16.2" thickBot="1" x14ac:dyDescent="0.35">
      <c r="B8" s="13" t="s">
        <v>8</v>
      </c>
      <c r="C8" s="14">
        <f>SUM(C7)</f>
        <v>355861.92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3278-213E-4948-A0AB-52ACC21F0240}">
  <dimension ref="B1:C7"/>
  <sheetViews>
    <sheetView workbookViewId="0">
      <selection activeCell="D25" sqref="D25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81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769.08</v>
      </c>
    </row>
    <row r="6" spans="2:3" ht="15" thickBot="1" x14ac:dyDescent="0.35">
      <c r="B6" s="11" t="s">
        <v>7</v>
      </c>
      <c r="C6" s="12">
        <f>SUM(C5:C5)</f>
        <v>769.08</v>
      </c>
    </row>
    <row r="7" spans="2:3" ht="16.2" thickBot="1" x14ac:dyDescent="0.35">
      <c r="B7" s="13" t="s">
        <v>8</v>
      </c>
      <c r="C7" s="14">
        <f>SUM(C6)</f>
        <v>769.08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BCD9-F846-4B55-8596-68045B116697}">
  <dimension ref="B1:C7"/>
  <sheetViews>
    <sheetView workbookViewId="0">
      <selection activeCell="D23" sqref="D23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7" t="s">
        <v>2</v>
      </c>
      <c r="C4" s="8"/>
    </row>
    <row r="5" spans="2:3" x14ac:dyDescent="0.3">
      <c r="B5" s="9" t="s">
        <v>82</v>
      </c>
      <c r="C5" s="10">
        <v>58688.35</v>
      </c>
    </row>
    <row r="6" spans="2:3" ht="15" thickBot="1" x14ac:dyDescent="0.35">
      <c r="B6" s="11" t="s">
        <v>7</v>
      </c>
      <c r="C6" s="12">
        <f>SUM(C5:C5)</f>
        <v>58688.35</v>
      </c>
    </row>
    <row r="7" spans="2:3" ht="16.2" thickBot="1" x14ac:dyDescent="0.35">
      <c r="B7" s="13" t="s">
        <v>8</v>
      </c>
      <c r="C7" s="14">
        <f>SUM(C6)</f>
        <v>58688.35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A5B10-6157-4B86-9D44-1B2ABBBE1EC5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x14ac:dyDescent="0.3">
      <c r="B4" s="7" t="s">
        <v>2</v>
      </c>
      <c r="C4" s="8"/>
    </row>
    <row r="5" spans="2:3" x14ac:dyDescent="0.3">
      <c r="B5" s="9" t="s">
        <v>80</v>
      </c>
      <c r="C5" s="10">
        <v>155.71</v>
      </c>
    </row>
    <row r="6" spans="2:3" ht="15" thickBot="1" x14ac:dyDescent="0.35">
      <c r="B6" s="11" t="s">
        <v>7</v>
      </c>
      <c r="C6" s="12">
        <f>SUM(C5:C5)</f>
        <v>155.71</v>
      </c>
    </row>
    <row r="7" spans="2:3" ht="16.2" thickBot="1" x14ac:dyDescent="0.35">
      <c r="B7" s="13" t="s">
        <v>8</v>
      </c>
      <c r="C7" s="14">
        <f>SUM(C6)</f>
        <v>155.71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1028-DCF1-41B1-8987-455C0B182586}">
  <dimension ref="B1:C8"/>
  <sheetViews>
    <sheetView workbookViewId="0">
      <selection activeCell="D23" sqref="D23:D24"/>
    </sheetView>
  </sheetViews>
  <sheetFormatPr defaultColWidth="24.5546875" defaultRowHeight="14.4" x14ac:dyDescent="0.3"/>
  <cols>
    <col min="1" max="1" width="14.33203125" customWidth="1"/>
    <col min="2" max="2" width="37" customWidth="1"/>
    <col min="3" max="3" width="32.33203125" style="15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85</v>
      </c>
    </row>
    <row r="4" spans="2:3" x14ac:dyDescent="0.3">
      <c r="B4" s="7" t="s">
        <v>2</v>
      </c>
      <c r="C4" s="8"/>
    </row>
    <row r="5" spans="2:3" x14ac:dyDescent="0.3">
      <c r="B5" s="9" t="s">
        <v>86</v>
      </c>
      <c r="C5" s="10">
        <v>115740.74</v>
      </c>
    </row>
    <row r="6" spans="2:3" x14ac:dyDescent="0.3">
      <c r="B6" s="9" t="s">
        <v>80</v>
      </c>
      <c r="C6" s="10">
        <v>6</v>
      </c>
    </row>
    <row r="7" spans="2:3" ht="15" thickBot="1" x14ac:dyDescent="0.35">
      <c r="B7" s="11" t="s">
        <v>7</v>
      </c>
      <c r="C7" s="12">
        <f>SUM(C5:C6)</f>
        <v>115746.74</v>
      </c>
    </row>
    <row r="8" spans="2:3" ht="16.2" thickBot="1" x14ac:dyDescent="0.35">
      <c r="B8" s="13" t="s">
        <v>8</v>
      </c>
      <c r="C8" s="14">
        <f>SUM(C7)</f>
        <v>115746.74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23</vt:i4>
      </vt:variant>
    </vt:vector>
  </HeadingPairs>
  <TitlesOfParts>
    <vt:vector size="23" baseType="lpstr">
      <vt:lpstr>01.09.2025.</vt:lpstr>
      <vt:lpstr>02.09.2025.</vt:lpstr>
      <vt:lpstr>03.09.2025.</vt:lpstr>
      <vt:lpstr>04.09.2025.</vt:lpstr>
      <vt:lpstr>05.09.2025.</vt:lpstr>
      <vt:lpstr>06.09.2025.</vt:lpstr>
      <vt:lpstr>08.09.2025.</vt:lpstr>
      <vt:lpstr>09.09.2025.</vt:lpstr>
      <vt:lpstr>10.08.2025.</vt:lpstr>
      <vt:lpstr>11.09.2025.</vt:lpstr>
      <vt:lpstr>12.09.2025.</vt:lpstr>
      <vt:lpstr>15.09.2025.</vt:lpstr>
      <vt:lpstr>16.09.2025.</vt:lpstr>
      <vt:lpstr>17.09.2025.</vt:lpstr>
      <vt:lpstr>18.09.2025.</vt:lpstr>
      <vt:lpstr>19.09.2025.</vt:lpstr>
      <vt:lpstr>22.09.2025.</vt:lpstr>
      <vt:lpstr>23.09.2025.</vt:lpstr>
      <vt:lpstr>24.09.2025.</vt:lpstr>
      <vt:lpstr>25.09.2025.</vt:lpstr>
      <vt:lpstr>26.09.2025.</vt:lpstr>
      <vt:lpstr>29.09.2025.</vt:lpstr>
      <vt:lpstr>30.09.2025.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2025-10-01T07:16:24Z</dcterms:modified>
</cp:coreProperties>
</file>